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4672" windowHeight="13488"/>
  </bookViews>
  <sheets>
    <sheet name="Rekapitulace stavby" sheetId="1" r:id="rId1"/>
    <sheet name="SO 01 - Oprava spadiště" sheetId="2" r:id="rId2"/>
    <sheet name="VON - Vedlejší a ostatní ..." sheetId="3" r:id="rId3"/>
    <sheet name="Pokyny pro vyplnění" sheetId="4" r:id="rId4"/>
  </sheets>
  <definedNames>
    <definedName name="_xlnm._FilterDatabase" localSheetId="1" hidden="1">'SO 01 - Oprava spadiště'!$C$87:$K$310</definedName>
    <definedName name="_xlnm._FilterDatabase" localSheetId="2" hidden="1">'VON - Vedlejší a ostatní ...'!$C$84:$K$144</definedName>
    <definedName name="_xlnm.Print_Titles" localSheetId="0">'Rekapitulace stavby'!$52:$52</definedName>
    <definedName name="_xlnm.Print_Titles" localSheetId="1">'SO 01 - Oprava spadiště'!$87:$87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 01 - Oprava spadiště'!$C$4:$J$39,'SO 01 - Oprava spadiště'!$C$45:$J$69,'SO 01 - Oprava spadiště'!$C$75:$K$310</definedName>
    <definedName name="_xlnm.Print_Area" localSheetId="2">'VON - Vedlejší a ostatní ...'!$C$4:$J$39,'VON - Vedlejší a ostatní ...'!$C$45:$J$66,'VON - Vedlejší a ostatní ...'!$C$72:$K$144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41" i="3"/>
  <c r="BH141" i="3"/>
  <c r="BF141" i="3"/>
  <c r="BE141" i="3"/>
  <c r="T141" i="3"/>
  <c r="R141" i="3"/>
  <c r="P141" i="3"/>
  <c r="BI139" i="3"/>
  <c r="BH139" i="3"/>
  <c r="BF139" i="3"/>
  <c r="BE139" i="3"/>
  <c r="T139" i="3"/>
  <c r="R139" i="3"/>
  <c r="P139" i="3"/>
  <c r="BI133" i="3"/>
  <c r="BH133" i="3"/>
  <c r="BF133" i="3"/>
  <c r="BE133" i="3"/>
  <c r="T133" i="3"/>
  <c r="R133" i="3"/>
  <c r="P133" i="3"/>
  <c r="BI129" i="3"/>
  <c r="BH129" i="3"/>
  <c r="BF129" i="3"/>
  <c r="BE129" i="3"/>
  <c r="T129" i="3"/>
  <c r="R129" i="3"/>
  <c r="P129" i="3"/>
  <c r="BI126" i="3"/>
  <c r="BH126" i="3"/>
  <c r="BF126" i="3"/>
  <c r="BE126" i="3"/>
  <c r="T126" i="3"/>
  <c r="R126" i="3"/>
  <c r="P126" i="3"/>
  <c r="BI124" i="3"/>
  <c r="BH124" i="3"/>
  <c r="BF124" i="3"/>
  <c r="BE124" i="3"/>
  <c r="T124" i="3"/>
  <c r="R124" i="3"/>
  <c r="P124" i="3"/>
  <c r="BI122" i="3"/>
  <c r="BH122" i="3"/>
  <c r="BF122" i="3"/>
  <c r="BE122" i="3"/>
  <c r="T122" i="3"/>
  <c r="R122" i="3"/>
  <c r="P122" i="3"/>
  <c r="BI117" i="3"/>
  <c r="BH117" i="3"/>
  <c r="BF117" i="3"/>
  <c r="BE117" i="3"/>
  <c r="T117" i="3"/>
  <c r="R117" i="3"/>
  <c r="P117" i="3"/>
  <c r="BI100" i="3"/>
  <c r="BH100" i="3"/>
  <c r="BF100" i="3"/>
  <c r="BE100" i="3"/>
  <c r="T100" i="3"/>
  <c r="R100" i="3"/>
  <c r="P100" i="3"/>
  <c r="BI93" i="3"/>
  <c r="BH93" i="3"/>
  <c r="BF93" i="3"/>
  <c r="BE93" i="3"/>
  <c r="T93" i="3"/>
  <c r="R93" i="3"/>
  <c r="P93" i="3"/>
  <c r="BI88" i="3"/>
  <c r="BH88" i="3"/>
  <c r="BF88" i="3"/>
  <c r="BE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75" i="3"/>
  <c r="J37" i="2"/>
  <c r="J36" i="2"/>
  <c r="AY55" i="1"/>
  <c r="J35" i="2"/>
  <c r="AX55" i="1" s="1"/>
  <c r="BI308" i="2"/>
  <c r="BH308" i="2"/>
  <c r="BF308" i="2"/>
  <c r="BE308" i="2"/>
  <c r="T308" i="2"/>
  <c r="R308" i="2"/>
  <c r="P308" i="2"/>
  <c r="BI303" i="2"/>
  <c r="BH303" i="2"/>
  <c r="BF303" i="2"/>
  <c r="BE303" i="2"/>
  <c r="T303" i="2"/>
  <c r="R303" i="2"/>
  <c r="P303" i="2"/>
  <c r="BI296" i="2"/>
  <c r="BH296" i="2"/>
  <c r="BF296" i="2"/>
  <c r="BE296" i="2"/>
  <c r="T296" i="2"/>
  <c r="R296" i="2"/>
  <c r="P296" i="2"/>
  <c r="BI284" i="2"/>
  <c r="BH284" i="2"/>
  <c r="BF284" i="2"/>
  <c r="BE284" i="2"/>
  <c r="T284" i="2"/>
  <c r="R284" i="2"/>
  <c r="P284" i="2"/>
  <c r="BI274" i="2"/>
  <c r="BH274" i="2"/>
  <c r="BF274" i="2"/>
  <c r="BE274" i="2"/>
  <c r="T274" i="2"/>
  <c r="R274" i="2"/>
  <c r="P274" i="2"/>
  <c r="BI269" i="2"/>
  <c r="BH269" i="2"/>
  <c r="BF269" i="2"/>
  <c r="BE269" i="2"/>
  <c r="T269" i="2"/>
  <c r="T268" i="2" s="1"/>
  <c r="R269" i="2"/>
  <c r="R268" i="2"/>
  <c r="P269" i="2"/>
  <c r="P268" i="2" s="1"/>
  <c r="BI256" i="2"/>
  <c r="BH256" i="2"/>
  <c r="BF256" i="2"/>
  <c r="BE256" i="2"/>
  <c r="T256" i="2"/>
  <c r="T255" i="2"/>
  <c r="R256" i="2"/>
  <c r="R255" i="2" s="1"/>
  <c r="P256" i="2"/>
  <c r="P255" i="2"/>
  <c r="BI248" i="2"/>
  <c r="BH248" i="2"/>
  <c r="BF248" i="2"/>
  <c r="BE248" i="2"/>
  <c r="T248" i="2"/>
  <c r="R248" i="2"/>
  <c r="P248" i="2"/>
  <c r="BI242" i="2"/>
  <c r="BH242" i="2"/>
  <c r="BF242" i="2"/>
  <c r="BE242" i="2"/>
  <c r="T242" i="2"/>
  <c r="R242" i="2"/>
  <c r="P242" i="2"/>
  <c r="BI232" i="2"/>
  <c r="BH232" i="2"/>
  <c r="BF232" i="2"/>
  <c r="BE232" i="2"/>
  <c r="T232" i="2"/>
  <c r="R232" i="2"/>
  <c r="P232" i="2"/>
  <c r="BI223" i="2"/>
  <c r="BH223" i="2"/>
  <c r="BF223" i="2"/>
  <c r="BE223" i="2"/>
  <c r="T223" i="2"/>
  <c r="R223" i="2"/>
  <c r="P223" i="2"/>
  <c r="BI217" i="2"/>
  <c r="BH217" i="2"/>
  <c r="BF217" i="2"/>
  <c r="BE217" i="2"/>
  <c r="T217" i="2"/>
  <c r="R217" i="2"/>
  <c r="P217" i="2"/>
  <c r="BI210" i="2"/>
  <c r="BH210" i="2"/>
  <c r="BF210" i="2"/>
  <c r="BE210" i="2"/>
  <c r="T210" i="2"/>
  <c r="R210" i="2"/>
  <c r="P210" i="2"/>
  <c r="BI200" i="2"/>
  <c r="BH200" i="2"/>
  <c r="BF200" i="2"/>
  <c r="BE200" i="2"/>
  <c r="T200" i="2"/>
  <c r="R200" i="2"/>
  <c r="P200" i="2"/>
  <c r="BI194" i="2"/>
  <c r="BH194" i="2"/>
  <c r="BF194" i="2"/>
  <c r="BE194" i="2"/>
  <c r="T194" i="2"/>
  <c r="R194" i="2"/>
  <c r="P194" i="2"/>
  <c r="BI184" i="2"/>
  <c r="BH184" i="2"/>
  <c r="BF184" i="2"/>
  <c r="BE184" i="2"/>
  <c r="T184" i="2"/>
  <c r="R184" i="2"/>
  <c r="P184" i="2"/>
  <c r="BI179" i="2"/>
  <c r="BH179" i="2"/>
  <c r="BF179" i="2"/>
  <c r="BE179" i="2"/>
  <c r="T179" i="2"/>
  <c r="R179" i="2"/>
  <c r="P179" i="2"/>
  <c r="BI174" i="2"/>
  <c r="BH174" i="2"/>
  <c r="BF174" i="2"/>
  <c r="BE174" i="2"/>
  <c r="T174" i="2"/>
  <c r="R174" i="2"/>
  <c r="P174" i="2"/>
  <c r="BI169" i="2"/>
  <c r="BH169" i="2"/>
  <c r="BF169" i="2"/>
  <c r="BE169" i="2"/>
  <c r="T169" i="2"/>
  <c r="R169" i="2"/>
  <c r="P169" i="2"/>
  <c r="BI164" i="2"/>
  <c r="BH164" i="2"/>
  <c r="BF164" i="2"/>
  <c r="BE164" i="2"/>
  <c r="T164" i="2"/>
  <c r="R164" i="2"/>
  <c r="P164" i="2"/>
  <c r="BI159" i="2"/>
  <c r="BH159" i="2"/>
  <c r="BF159" i="2"/>
  <c r="BE159" i="2"/>
  <c r="T159" i="2"/>
  <c r="R159" i="2"/>
  <c r="P159" i="2"/>
  <c r="BI155" i="2"/>
  <c r="BH155" i="2"/>
  <c r="BF155" i="2"/>
  <c r="BE155" i="2"/>
  <c r="T155" i="2"/>
  <c r="R155" i="2"/>
  <c r="P155" i="2"/>
  <c r="BI150" i="2"/>
  <c r="BH150" i="2"/>
  <c r="BF150" i="2"/>
  <c r="BE150" i="2"/>
  <c r="T150" i="2"/>
  <c r="R150" i="2"/>
  <c r="P150" i="2"/>
  <c r="BI141" i="2"/>
  <c r="BH141" i="2"/>
  <c r="BF141" i="2"/>
  <c r="BE141" i="2"/>
  <c r="T141" i="2"/>
  <c r="R141" i="2"/>
  <c r="P141" i="2"/>
  <c r="BI135" i="2"/>
  <c r="BH135" i="2"/>
  <c r="BF135" i="2"/>
  <c r="BE135" i="2"/>
  <c r="T135" i="2"/>
  <c r="R135" i="2"/>
  <c r="P135" i="2"/>
  <c r="BI129" i="2"/>
  <c r="BH129" i="2"/>
  <c r="BF129" i="2"/>
  <c r="BE129" i="2"/>
  <c r="T129" i="2"/>
  <c r="R129" i="2"/>
  <c r="P129" i="2"/>
  <c r="BI123" i="2"/>
  <c r="BH123" i="2"/>
  <c r="BF123" i="2"/>
  <c r="BE123" i="2"/>
  <c r="T123" i="2"/>
  <c r="R123" i="2"/>
  <c r="P123" i="2"/>
  <c r="BI118" i="2"/>
  <c r="BH118" i="2"/>
  <c r="BF118" i="2"/>
  <c r="BE118" i="2"/>
  <c r="T118" i="2"/>
  <c r="R118" i="2"/>
  <c r="P118" i="2"/>
  <c r="BI113" i="2"/>
  <c r="BH113" i="2"/>
  <c r="BF113" i="2"/>
  <c r="BE113" i="2"/>
  <c r="T113" i="2"/>
  <c r="R113" i="2"/>
  <c r="P113" i="2"/>
  <c r="BI105" i="2"/>
  <c r="BH105" i="2"/>
  <c r="BF105" i="2"/>
  <c r="BE105" i="2"/>
  <c r="T105" i="2"/>
  <c r="R105" i="2"/>
  <c r="P105" i="2"/>
  <c r="BI102" i="2"/>
  <c r="BH102" i="2"/>
  <c r="BF102" i="2"/>
  <c r="BE102" i="2"/>
  <c r="T102" i="2"/>
  <c r="R102" i="2"/>
  <c r="P102" i="2"/>
  <c r="BI97" i="2"/>
  <c r="BH97" i="2"/>
  <c r="BF97" i="2"/>
  <c r="BE97" i="2"/>
  <c r="T97" i="2"/>
  <c r="R97" i="2"/>
  <c r="P97" i="2"/>
  <c r="BI91" i="2"/>
  <c r="BH91" i="2"/>
  <c r="BF91" i="2"/>
  <c r="BE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52" i="2" s="1"/>
  <c r="E7" i="2"/>
  <c r="E78" i="2" s="1"/>
  <c r="L50" i="1"/>
  <c r="AM50" i="1"/>
  <c r="AM49" i="1"/>
  <c r="L49" i="1"/>
  <c r="AM47" i="1"/>
  <c r="L47" i="1"/>
  <c r="L45" i="1"/>
  <c r="L44" i="1"/>
  <c r="BK248" i="2"/>
  <c r="J256" i="2"/>
  <c r="BK91" i="2"/>
  <c r="J129" i="2"/>
  <c r="J169" i="2"/>
  <c r="J139" i="3"/>
  <c r="J117" i="3"/>
  <c r="J269" i="2"/>
  <c r="BK97" i="2"/>
  <c r="BK141" i="2"/>
  <c r="J141" i="2"/>
  <c r="BK217" i="2"/>
  <c r="BK118" i="2"/>
  <c r="J141" i="3"/>
  <c r="BK284" i="2"/>
  <c r="J123" i="2"/>
  <c r="BK155" i="2"/>
  <c r="BK164" i="2"/>
  <c r="J223" i="2"/>
  <c r="BK123" i="2"/>
  <c r="J100" i="3"/>
  <c r="BK88" i="3"/>
  <c r="BK139" i="3"/>
  <c r="BK303" i="2"/>
  <c r="BK232" i="2"/>
  <c r="BK159" i="2"/>
  <c r="J194" i="2"/>
  <c r="J217" i="2"/>
  <c r="BK126" i="3"/>
  <c r="J133" i="3"/>
  <c r="J284" i="2"/>
  <c r="J118" i="2"/>
  <c r="J97" i="2"/>
  <c r="BK113" i="2"/>
  <c r="BK194" i="2"/>
  <c r="BK122" i="3"/>
  <c r="J122" i="3"/>
  <c r="BK242" i="2"/>
  <c r="BK105" i="2"/>
  <c r="BK184" i="2"/>
  <c r="BK102" i="2"/>
  <c r="J159" i="2"/>
  <c r="BK124" i="3"/>
  <c r="J174" i="2"/>
  <c r="BK133" i="3"/>
  <c r="J88" i="3"/>
  <c r="J296" i="2"/>
  <c r="J164" i="2"/>
  <c r="BK129" i="2"/>
  <c r="J155" i="2"/>
  <c r="J210" i="2"/>
  <c r="J102" i="2"/>
  <c r="BK117" i="3"/>
  <c r="BK296" i="2"/>
  <c r="J242" i="2"/>
  <c r="J248" i="2"/>
  <c r="BK274" i="2"/>
  <c r="BK200" i="2"/>
  <c r="BK129" i="3"/>
  <c r="J303" i="2"/>
  <c r="J232" i="2"/>
  <c r="J179" i="2"/>
  <c r="BK308" i="2"/>
  <c r="J135" i="2"/>
  <c r="J200" i="2"/>
  <c r="J129" i="3"/>
  <c r="J126" i="3"/>
  <c r="BK141" i="3"/>
  <c r="BK100" i="3"/>
  <c r="J274" i="2"/>
  <c r="J113" i="2"/>
  <c r="BK179" i="2"/>
  <c r="BK223" i="2"/>
  <c r="BK135" i="2"/>
  <c r="BK93" i="3"/>
  <c r="J93" i="3"/>
  <c r="J308" i="2"/>
  <c r="BK169" i="2"/>
  <c r="BK174" i="2"/>
  <c r="J184" i="2"/>
  <c r="BK256" i="2"/>
  <c r="BK150" i="2"/>
  <c r="J124" i="3"/>
  <c r="BK269" i="2"/>
  <c r="J91" i="2"/>
  <c r="J105" i="2"/>
  <c r="J150" i="2"/>
  <c r="BK210" i="2"/>
  <c r="AS54" i="1"/>
  <c r="R273" i="2" l="1"/>
  <c r="P87" i="3"/>
  <c r="P86" i="3"/>
  <c r="R99" i="3"/>
  <c r="P273" i="2"/>
  <c r="T87" i="3"/>
  <c r="T86" i="3"/>
  <c r="T99" i="3"/>
  <c r="T273" i="2"/>
  <c r="R87" i="3"/>
  <c r="R86" i="3"/>
  <c r="P99" i="3"/>
  <c r="P98" i="3" s="1"/>
  <c r="P85" i="3" s="1"/>
  <c r="AU56" i="1" s="1"/>
  <c r="BK134" i="2"/>
  <c r="J134" i="2"/>
  <c r="J63" i="2"/>
  <c r="P134" i="2"/>
  <c r="BK295" i="2"/>
  <c r="J295" i="2"/>
  <c r="J68" i="2"/>
  <c r="T295" i="2"/>
  <c r="T272" i="2" s="1"/>
  <c r="BK121" i="3"/>
  <c r="J121" i="3"/>
  <c r="J64" i="3"/>
  <c r="R121" i="3"/>
  <c r="P128" i="3"/>
  <c r="BK90" i="2"/>
  <c r="J90" i="2"/>
  <c r="J61" i="2" s="1"/>
  <c r="R90" i="2"/>
  <c r="BK112" i="2"/>
  <c r="J112" i="2"/>
  <c r="J62" i="2" s="1"/>
  <c r="R112" i="2"/>
  <c r="T134" i="2"/>
  <c r="P295" i="2"/>
  <c r="P272" i="2" s="1"/>
  <c r="P121" i="3"/>
  <c r="T121" i="3"/>
  <c r="R128" i="3"/>
  <c r="P90" i="2"/>
  <c r="T90" i="2"/>
  <c r="P112" i="2"/>
  <c r="T112" i="2"/>
  <c r="R134" i="2"/>
  <c r="R295" i="2"/>
  <c r="R272" i="2"/>
  <c r="BK128" i="3"/>
  <c r="J128" i="3"/>
  <c r="J65" i="3" s="1"/>
  <c r="T128" i="3"/>
  <c r="BK255" i="2"/>
  <c r="J255" i="2"/>
  <c r="J64" i="2" s="1"/>
  <c r="BK87" i="3"/>
  <c r="BK86" i="3"/>
  <c r="J86" i="3"/>
  <c r="J60" i="3" s="1"/>
  <c r="BK268" i="2"/>
  <c r="J268" i="2"/>
  <c r="J65" i="2"/>
  <c r="BK273" i="2"/>
  <c r="J273" i="2"/>
  <c r="J67" i="2"/>
  <c r="BK99" i="3"/>
  <c r="J99" i="3" s="1"/>
  <c r="J63" i="3" s="1"/>
  <c r="BK89" i="2"/>
  <c r="F82" i="3"/>
  <c r="BG93" i="3"/>
  <c r="J79" i="3"/>
  <c r="BG88" i="3"/>
  <c r="BG122" i="3"/>
  <c r="BG141" i="3"/>
  <c r="E48" i="3"/>
  <c r="BG100" i="3"/>
  <c r="BG129" i="3"/>
  <c r="BG133" i="3"/>
  <c r="BG117" i="3"/>
  <c r="BG124" i="3"/>
  <c r="BG126" i="3"/>
  <c r="BG139" i="3"/>
  <c r="E48" i="2"/>
  <c r="J82" i="2"/>
  <c r="BG113" i="2"/>
  <c r="BG129" i="2"/>
  <c r="BG155" i="2"/>
  <c r="BG159" i="2"/>
  <c r="BG174" i="2"/>
  <c r="BG179" i="2"/>
  <c r="BG200" i="2"/>
  <c r="BG210" i="2"/>
  <c r="BG217" i="2"/>
  <c r="BG97" i="2"/>
  <c r="BG105" i="2"/>
  <c r="BG123" i="2"/>
  <c r="BG135" i="2"/>
  <c r="BG141" i="2"/>
  <c r="BG184" i="2"/>
  <c r="BG150" i="2"/>
  <c r="BG169" i="2"/>
  <c r="BG248" i="2"/>
  <c r="BG308" i="2"/>
  <c r="F55" i="2"/>
  <c r="BG91" i="2"/>
  <c r="BG102" i="2"/>
  <c r="BG118" i="2"/>
  <c r="BG164" i="2"/>
  <c r="BG194" i="2"/>
  <c r="BG223" i="2"/>
  <c r="BG232" i="2"/>
  <c r="BG242" i="2"/>
  <c r="BG256" i="2"/>
  <c r="BG269" i="2"/>
  <c r="BG274" i="2"/>
  <c r="BG284" i="2"/>
  <c r="BG296" i="2"/>
  <c r="BG303" i="2"/>
  <c r="J34" i="2"/>
  <c r="AW55" i="1"/>
  <c r="F36" i="2"/>
  <c r="BC55" i="1" s="1"/>
  <c r="F34" i="3"/>
  <c r="BA56" i="1"/>
  <c r="F36" i="3"/>
  <c r="BC56" i="1" s="1"/>
  <c r="F37" i="2"/>
  <c r="BD55" i="1"/>
  <c r="F37" i="3"/>
  <c r="BD56" i="1" s="1"/>
  <c r="J33" i="2"/>
  <c r="AV55" i="1"/>
  <c r="F33" i="3"/>
  <c r="AZ56" i="1" s="1"/>
  <c r="F34" i="2"/>
  <c r="BA55" i="1"/>
  <c r="J33" i="3"/>
  <c r="AV56" i="1" s="1"/>
  <c r="J34" i="3"/>
  <c r="AW56" i="1"/>
  <c r="F33" i="2"/>
  <c r="AZ55" i="1" s="1"/>
  <c r="R98" i="3" l="1"/>
  <c r="R85" i="3"/>
  <c r="T98" i="3"/>
  <c r="T85" i="3"/>
  <c r="P89" i="2"/>
  <c r="P88" i="2"/>
  <c r="AU55" i="1"/>
  <c r="AU54" i="1" s="1"/>
  <c r="R89" i="2"/>
  <c r="R88" i="2" s="1"/>
  <c r="T89" i="2"/>
  <c r="T88" i="2"/>
  <c r="BK98" i="3"/>
  <c r="J98" i="3" s="1"/>
  <c r="J62" i="3" s="1"/>
  <c r="J87" i="3"/>
  <c r="J61" i="3"/>
  <c r="BK272" i="2"/>
  <c r="J272" i="2" s="1"/>
  <c r="J66" i="2" s="1"/>
  <c r="J89" i="2"/>
  <c r="J60" i="2"/>
  <c r="F35" i="2"/>
  <c r="BB55" i="1"/>
  <c r="AZ54" i="1"/>
  <c r="W29" i="1" s="1"/>
  <c r="AT56" i="1"/>
  <c r="BD54" i="1"/>
  <c r="W33" i="1"/>
  <c r="BC54" i="1"/>
  <c r="AY54" i="1"/>
  <c r="AT55" i="1"/>
  <c r="BA54" i="1"/>
  <c r="W30" i="1" s="1"/>
  <c r="F35" i="3"/>
  <c r="BB56" i="1"/>
  <c r="BK85" i="3" l="1"/>
  <c r="J85" i="3" s="1"/>
  <c r="J59" i="3" s="1"/>
  <c r="BK88" i="2"/>
  <c r="J88" i="2"/>
  <c r="J59" i="2"/>
  <c r="J30" i="3"/>
  <c r="AG56" i="1"/>
  <c r="BB54" i="1"/>
  <c r="AX54" i="1"/>
  <c r="AW54" i="1"/>
  <c r="AK30" i="1"/>
  <c r="W32" i="1"/>
  <c r="AV54" i="1"/>
  <c r="AK29" i="1" s="1"/>
  <c r="J39" i="3" l="1"/>
  <c r="AN56" i="1"/>
  <c r="W31" i="1"/>
  <c r="J30" i="2"/>
  <c r="AG55" i="1" s="1"/>
  <c r="AG54" i="1" s="1"/>
  <c r="AT54" i="1"/>
  <c r="AN54" i="1" l="1"/>
  <c r="AK26" i="1"/>
  <c r="AK35" i="1" s="1"/>
  <c r="J39" i="2"/>
  <c r="AN55" i="1"/>
</calcChain>
</file>

<file path=xl/sharedStrings.xml><?xml version="1.0" encoding="utf-8"?>
<sst xmlns="http://schemas.openxmlformats.org/spreadsheetml/2006/main" count="3355" uniqueCount="669">
  <si>
    <t>Export Komplet</t>
  </si>
  <si>
    <t>VZ</t>
  </si>
  <si>
    <t>2.0</t>
  </si>
  <si>
    <t>ZAMOK</t>
  </si>
  <si>
    <t>False</t>
  </si>
  <si>
    <t>{a57e1b9d-eaf4-469e-856f-25fd92bfe230}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</si>
  <si>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</si>
  <si>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</si>
  <si>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</si>
  <si>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</si>
  <si>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</si>
  <si>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</si>
  <si>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</si>
  <si>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</si>
  <si>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3540CU2024-I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</si>
  <si>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</si>
  <si>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</si>
  <si>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Brandýs nad Labem, oprava spadiště PK</t>
  </si>
  <si>
    <t>KSO:</t>
  </si>
  <si>
    <t>832 5</t>
  </si>
  <si>
    <t>CC-CZ:</t>
  </si>
  <si>
    <t>215</t>
  </si>
  <si>
    <t>Místo:</t>
  </si>
  <si>
    <t>Brandýs n/L - Stará Boleslav</t>
  </si>
  <si>
    <t>Datum:</t>
  </si>
  <si>
    <t>10. 1. 2024</t>
  </si>
  <si>
    <t>Zadavatel:</t>
  </si>
  <si>
    <t>IČ:</t>
  </si>
  <si>
    <t/>
  </si>
  <si>
    <t>Povodí Labe, státní podnik, závod 3, Roudnice n/L</t>
  </si>
  <si>
    <t>DIČ:</t>
  </si>
  <si>
    <t>Uchazeč:</t>
  </si>
  <si>
    <t>Vyplň údaj</t>
  </si>
  <si>
    <t>Projektant:</t>
  </si>
  <si>
    <t>Povodí Labe, státní podnik, OIČ, Hradec Králové</t>
  </si>
  <si>
    <t>True</t>
  </si>
  <si>
    <t>Zpracovatel:</t>
  </si>
  <si>
    <t>Ing. Eva Morkesová</t>
  </si>
  <si>
    <t>Poznámka: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</si>
  <si>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</si>
  <si>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</si>
  <si>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</si>
  <si>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</si>
  <si>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</si>
  <si>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</si>
  <si>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</si>
  <si>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</si>
  <si>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</si>
  <si>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</si>
  <si>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</si>
  <si>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</si>
  <si>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</si>
  <si>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</si>
  <si>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</si>
  <si>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</si>
  <si>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</si>
  <si>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</si>
  <si>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</si>
  <si>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</si>
  <si>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</si>
  <si>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</si>
  <si>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</si>
  <si>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</si>
  <si>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</si>
  <si>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</si>
  <si>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</si>
  <si>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</si>
  <si>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</si>
  <si>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</si>
  <si>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</si>
  <si>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</si>
  <si>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</si>
  <si>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</si>
  <si>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</si>
  <si>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</si>
  <si>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</si>
  <si>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</si>
  <si>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</si>
  <si>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</si>
  <si>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</si>
  <si>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spadiště</t>
  </si>
  <si>
    <t>STA</t>
  </si>
  <si>
    <t>1</t>
  </si>
  <si>
    <t>{cc77fdb1-2a1b-49de-bc50-2b6c43a56792}</t>
  </si>
  <si>
    <t>2</t>
  </si>
  <si>
    <t>VON</t>
  </si>
  <si>
    <t>Vedlejší a ostatní náklady</t>
  </si>
  <si>
    <t>{5bd127d7-998a-4586-bc49-83d96d098c86}</t>
  </si>
  <si>
    <t>KRYCÍ LIST SOUPISU PRACÍ</t>
  </si>
  <si>
    <t>Objekt:</t>
  </si>
  <si>
    <t>SO 01 - Oprava spadiště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</si>
  <si>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</si>
  <si>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</si>
  <si>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</si>
  <si>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</si>
  <si>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</si>
  <si>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</si>
  <si>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</si>
  <si>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</si>
  <si>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</si>
  <si>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</si>
  <si>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</si>
  <si>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</si>
  <si>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</si>
  <si>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</si>
  <si>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</si>
  <si>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</si>
  <si>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</si>
  <si>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</si>
  <si>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</si>
  <si>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</si>
  <si>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</si>
  <si>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</si>
  <si>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</si>
  <si>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</si>
  <si>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</si>
  <si>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</si>
  <si>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</si>
  <si>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</si>
  <si>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</si>
  <si>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</si>
  <si>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</si>
  <si>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</si>
  <si>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321322112</t>
  </si>
  <si>
    <t>Oprava konstrukce vodních staveb ze ŽB mrazuvzdorného tř. C25/30 do 3 m3</t>
  </si>
  <si>
    <t>m3</t>
  </si>
  <si>
    <t>CS ÚRS 2024 01</t>
  </si>
  <si>
    <t>4</t>
  </si>
  <si>
    <t>1742065291</t>
  </si>
  <si>
    <t>PP</t>
  </si>
  <si>
    <t>Oprava konstrukce z 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železového pro prostředí s mrazovými cykly tř. C 25/30</t>
  </si>
  <si>
    <t>Online PSC</t>
  </si>
  <si>
    <t>https://podminky.urs.cz/item/CS_URS_2024_01/321322112</t>
  </si>
  <si>
    <t>VV</t>
  </si>
  <si>
    <t>viz příloha D.1, D.2</t>
  </si>
  <si>
    <t>sanace svislého líce stěny spadiště v tl. 0,15 m betonem C 25/30 - XF3+XA1-Cl 0,4 - Dmax 16-S3 (tlakové lití do bednění), ztratné 10 %</t>
  </si>
  <si>
    <t>(4,35*0,85+5,45*0,60+3,10*0,85)*0,15*1,10</t>
  </si>
  <si>
    <t>321351020</t>
  </si>
  <si>
    <t>Bednění konstrukcí vodních staveb válcově zakřivené - zřízení</t>
  </si>
  <si>
    <t>m2</t>
  </si>
  <si>
    <t>-1479687698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</si>
  <si>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</si>
  <si>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https://podminky.urs.cz/item/CS_URS_2024_01/321351020</t>
  </si>
  <si>
    <t>oprava po odbourání degradovaného betonu svislého líce stěny spadiště (oblouk v poloměru R = 12 m), viz příloha D.1, D.2</t>
  </si>
  <si>
    <t>4,35*0,85+5,45*0,60+3,10*0,85</t>
  </si>
  <si>
    <t>321352020</t>
  </si>
  <si>
    <t>Bednění konstrukcí vodních staveb válcově zakřivené - odstranění</t>
  </si>
  <si>
    <t>1801236060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</si>
  <si>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</si>
  <si>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https://podminky.urs.cz/item/CS_URS_2024_01/321352020</t>
  </si>
  <si>
    <t>321366111</t>
  </si>
  <si>
    <t>Výztuž železobetonových konstrukcí vodních staveb z oceli 10 505 D do 12 mm</t>
  </si>
  <si>
    <t>t</t>
  </si>
  <si>
    <t>975519323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</si>
  <si>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</si>
  <si>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https://podminky.urs.cz/item/CS_URS_2024_01/321366111</t>
  </si>
  <si>
    <t>provázání kotev ve stěně spadiště pruty R 12 mm, viz příloha D.1, D.2</t>
  </si>
  <si>
    <t>(2*12,65+4,15+2,65)*0,00089</t>
  </si>
  <si>
    <t>(15*0,65+4*0,90+20*0,55)*0,00089</t>
  </si>
  <si>
    <t>Součet</t>
  </si>
  <si>
    <t>6</t>
  </si>
  <si>
    <t>Úpravy povrchů, podlahy a osazování výplní</t>
  </si>
  <si>
    <t>5</t>
  </si>
  <si>
    <t>62463511R</t>
  </si>
  <si>
    <t>Vyplnění drážek maltou, průřez přes 200 do 400 mm2</t>
  </si>
  <si>
    <t>m</t>
  </si>
  <si>
    <t>1816651506</t>
  </si>
  <si>
    <t>Úpravy vnějších vodorovných a svislých spár maltou, průřezu profilu přes 200 do 400 mm2</t>
  </si>
  <si>
    <t>sanace svislé trhliny v ose stěny spadiště, viz příloha D.1, D.2</t>
  </si>
  <si>
    <t>drážky pro sponky napříč trhlinou (13 ks dl. 450 mm) - výplň rychletuhnoucí sanační maltou R3</t>
  </si>
  <si>
    <t>13*0,45</t>
  </si>
  <si>
    <t>628635512</t>
  </si>
  <si>
    <t>Vyplnění spár zdiva z lomového kamene maltou cementovou na hl do 70 mm s vyspárováním</t>
  </si>
  <si>
    <t>1226178607</t>
  </si>
  <si>
    <t>Vyplnění spár dosavadních konstrukcí zdiva cementovou maltou s vyčištěním spár hloubky do 70 mm, zdiva z lomového kamene s vyspárováním</t>
  </si>
  <si>
    <t>https://podminky.urs.cz/item/CS_URS_2024_01/628635512</t>
  </si>
  <si>
    <t>přespárování kvádrů horního záporníku - svislá lícová plocha, viz příloha D.1, D.2</t>
  </si>
  <si>
    <t>12,90*0,35</t>
  </si>
  <si>
    <t>7</t>
  </si>
  <si>
    <t>62863555R</t>
  </si>
  <si>
    <t>Vyplnění spár zdiva z lomového kamene maltou cementovou na hl přes 70 do 120 mm</t>
  </si>
  <si>
    <t>-1844981346</t>
  </si>
  <si>
    <t>Vyplnění spár dosavadních konstrukcí zdiva cementovou maltou s vyčištěním spár hloubky přes 70 do 120 mm, zdiva z lomového kamene bez vyspárování</t>
  </si>
  <si>
    <t>výplň sanační maltou třídy R3</t>
  </si>
  <si>
    <t>vodorovná vyříznutá spára mezi spodní hranou kvádrů záporníku a betonovou výplní</t>
  </si>
  <si>
    <t>12,90</t>
  </si>
  <si>
    <t>8</t>
  </si>
  <si>
    <t>636195212</t>
  </si>
  <si>
    <t>Vyplnění spár dlažby z lomového kamene maltou cementovou na hl do 70 mm s vyspárováním</t>
  </si>
  <si>
    <t>-2104849616</t>
  </si>
  <si>
    <t>Vyplnění spár dosavadních dlažeb cementovou maltou s vyčištěním spár na hloubky do 70 mm dlažby z lomového kamene s vyspárováním</t>
  </si>
  <si>
    <t>https://podminky.urs.cz/item/CS_URS_2024_01/636195212</t>
  </si>
  <si>
    <t>přespárování kvádrů horního záporníku - vodorovná plocha koruny, viz příloha D.1, D.2</t>
  </si>
  <si>
    <t>9</t>
  </si>
  <si>
    <t>Ostatní konstrukce a práce-bourání</t>
  </si>
  <si>
    <t>919735122</t>
  </si>
  <si>
    <t>Řezání stávajícího betonového krytu hl přes 50 do 100 mm</t>
  </si>
  <si>
    <t>-405217695</t>
  </si>
  <si>
    <t>Řezání stávajícího betonového krytu nebo podkladu hloubky přes 50 do 100 mm</t>
  </si>
  <si>
    <t>https://podminky.urs.cz/item/CS_URS_2024_01/919735122</t>
  </si>
  <si>
    <t>vyříznutí vodorovné spáry diamantovým kotoučem mezi spodní hranou kvádrů záporníku a betonovou výplní</t>
  </si>
  <si>
    <t>10</t>
  </si>
  <si>
    <t>919735123</t>
  </si>
  <si>
    <t>Řezání stávajícího betonového krytu hl přes 100 do 150 mm</t>
  </si>
  <si>
    <t>1391770776</t>
  </si>
  <si>
    <t>Řezání stávajícího betonového krytu nebo podkladu hloubky přes 100 do 150 mm</t>
  </si>
  <si>
    <t>https://podminky.urs.cz/item/CS_URS_2024_01/919735123</t>
  </si>
  <si>
    <t>zaříznutí betonu kolem sanované poruchy ve stěně spadiště do hl. 150 mm, viz příloha D.1, D.2</t>
  </si>
  <si>
    <t>mezi kvádry záporníku a poruchou</t>
  </si>
  <si>
    <t>zespoda a z boku kolem poruchy (řez s mírným úkosem dovnitř kce)</t>
  </si>
  <si>
    <t>4,35+5,45+3,10+2*0,85+2*0,25</t>
  </si>
  <si>
    <t>11</t>
  </si>
  <si>
    <t>938903111</t>
  </si>
  <si>
    <t>Vysekání spár hl do 70 mm v dlažbě z lomového kamene</t>
  </si>
  <si>
    <t>-1194421652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</si>
  <si>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</si>
  <si>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https://podminky.urs.cz/item/CS_URS_2024_01/938903111</t>
  </si>
  <si>
    <t>938903113R</t>
  </si>
  <si>
    <t>Vysekání spár hl do 70 mm ve zdivu z lomového kamene</t>
  </si>
  <si>
    <t>1023888881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</si>
  <si>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</si>
  <si>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13</t>
  </si>
  <si>
    <t>941111111</t>
  </si>
  <si>
    <t>Montáž lešení řadového trubkového lehkého s podlahami zatížení do 200 kg/m2 š od 0,6 do 0,9 m v do 10 m</t>
  </si>
  <si>
    <t>-1876210302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</si>
  <si>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</si>
  <si>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</si>
  <si>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lešení na dně plavební komory u stěny spadiště, viz příloha D.1</t>
  </si>
  <si>
    <t>12,90*4,0</t>
  </si>
  <si>
    <t>14</t>
  </si>
  <si>
    <t>941111211</t>
  </si>
  <si>
    <t>Příplatek k lešení řadovému trubkovému lehkému s podlahami do 200 kg/m2 š od 0,6 do 0,9 m v do 10 m za každý den použití</t>
  </si>
  <si>
    <t>172404902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</si>
  <si>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</si>
  <si>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https://podminky.urs.cz/item/CS_URS_2024_01/941111211</t>
  </si>
  <si>
    <t>předpokládaná doba používání lešení cca 30 dní</t>
  </si>
  <si>
    <t>30*51,60</t>
  </si>
  <si>
    <t>15</t>
  </si>
  <si>
    <t>941111811</t>
  </si>
  <si>
    <t>Demontáž lešení řadového trubkového lehkého s podlahami zatížení do 200 kg/m2 š od 0,6 do 0,9 m v do 10 m</t>
  </si>
  <si>
    <t>1036285254</t>
  </si>
  <si>
    <t>Lešení řadové trubkové lehké pracovní s podlahami s provozním zatížením tř. 3 do 200 kg/m2 šířky tř. W06 od 0,6 do 0,9 m výšky do 10 m demontáž</t>
  </si>
  <si>
    <t>https://podminky.urs.cz/item/CS_URS_2024_01/941111811</t>
  </si>
  <si>
    <t>likvidace lešení</t>
  </si>
  <si>
    <t>51,60</t>
  </si>
  <si>
    <t>16</t>
  </si>
  <si>
    <t>97734211R</t>
  </si>
  <si>
    <t>Frézování drážek ve stěnách z betonu, rozměru 12x35 mm</t>
  </si>
  <si>
    <t>334139910</t>
  </si>
  <si>
    <t>drážky pro sponky napříč trhlinou po cca 25 cm (13 ks dl. 450 mm)</t>
  </si>
  <si>
    <t>17</t>
  </si>
  <si>
    <t>985111213</t>
  </si>
  <si>
    <t>Odsekání betonu stěn tl přes 100 do 150 mm</t>
  </si>
  <si>
    <t>254150117</t>
  </si>
  <si>
    <t>Odsekání vrstev betonu stěn, tloušťka odsekané vrstvy přes 100 do 150 mm</t>
  </si>
  <si>
    <t>https://podminky.urs.cz/item/CS_URS_2024_01/985111213</t>
  </si>
  <si>
    <t>degradovaný beton ve stěně spadiště (v tl. 0,15 m), viz příloha D.1, D.2</t>
  </si>
  <si>
    <t>18</t>
  </si>
  <si>
    <t>985131111</t>
  </si>
  <si>
    <t>Očištění ploch stěn, rubu kleneb a podlah tlakovou vodou</t>
  </si>
  <si>
    <t>1352513344</t>
  </si>
  <si>
    <t>https://podminky.urs.cz/item/CS_URS_2024_01/985131111</t>
  </si>
  <si>
    <t>omytí tlakovou vodou, tlak bude přizpůsoben na místě (max. 500 barů), viz příloha D.1, D.2</t>
  </si>
  <si>
    <t>obnažené kce pod vybouraným betonem ve stěně spadiště</t>
  </si>
  <si>
    <t>(12,90+4,35+5,45+3,10+2*0,85+2*0,25)*0,15</t>
  </si>
  <si>
    <t>vysekané spáry mezi kamennými kvádry horního záporníku</t>
  </si>
  <si>
    <t>12,90*(0,35+0,35)</t>
  </si>
  <si>
    <t>19</t>
  </si>
  <si>
    <t>985139112</t>
  </si>
  <si>
    <t>Příplatek k očištění ploch za plochu do 10 m2 jednotlivě</t>
  </si>
  <si>
    <t>-1889621383</t>
  </si>
  <si>
    <t>Očištění ploch Příplatek k cenám za plochu do 10 m2 jednotlivě</t>
  </si>
  <si>
    <t>https://podminky.urs.cz/item/CS_URS_2024_01/985139112</t>
  </si>
  <si>
    <t>omytí tlakovou vodou, viz příloha D.1, D.2</t>
  </si>
  <si>
    <t>20</t>
  </si>
  <si>
    <t>985141111</t>
  </si>
  <si>
    <t>Vyčištění trhlin a dutin ve zdivu š do 30 mm hl do 150 mm</t>
  </si>
  <si>
    <t>647412020</t>
  </si>
  <si>
    <t>Vyčištění trhlin nebo dutin ve zdivu šířky do 30 mm, hloubky do 150 mm</t>
  </si>
  <si>
    <t>https://podminky.urs.cz/item/CS_URS_2024_01/985141111</t>
  </si>
  <si>
    <t>sanace svislé trhliny v ose stěny spadiště</t>
  </si>
  <si>
    <t>vodorovná spára mezi spodní hranou kvádrů záporníku a betonovou výplní</t>
  </si>
  <si>
    <t>985141112</t>
  </si>
  <si>
    <t>Vyčištění trhlin a dutin ve zdivu š do 30 mm hl přes 150 do 300 mm</t>
  </si>
  <si>
    <t>2046737225</t>
  </si>
  <si>
    <t>Vyčištění trhlin nebo dutin ve zdivu šířky do 30 mm, hloubky přes 150 do 300 mm</t>
  </si>
  <si>
    <t>https://podminky.urs.cz/item/CS_URS_2024_01/985141112</t>
  </si>
  <si>
    <t xml:space="preserve"> výkaz, viz příloha D.1, D.2</t>
  </si>
  <si>
    <t>vysekání nesoudržného a degradovaného zdiva v trhlinách, očištění drátěným kartáčem, tlakovou vodou a vyfoukání</t>
  </si>
  <si>
    <t>svislá trhlina v ose stěny spadiště</t>
  </si>
  <si>
    <t>3,45</t>
  </si>
  <si>
    <t>22</t>
  </si>
  <si>
    <t>985312114R</t>
  </si>
  <si>
    <t>Stěrka k utěsnění ústí trhlin betonových ploch stěn tl do 5 mm</t>
  </si>
  <si>
    <t>1721869309</t>
  </si>
  <si>
    <t>utěsnění ústí trhliny rychletuhnoucí opravnou maltou</t>
  </si>
  <si>
    <t>23</t>
  </si>
  <si>
    <t>985323112</t>
  </si>
  <si>
    <t>Spojovací můstek reprofilovaného betonu na cementové bázi tl 2 mm</t>
  </si>
  <si>
    <t>991480352</t>
  </si>
  <si>
    <t>Spojovací můstek reprofilovaného betonu na cementové bázi, tloušťky 2 mm</t>
  </si>
  <si>
    <t>https://podminky.urs.cz/item/CS_URS_2024_01/985323112</t>
  </si>
  <si>
    <t>propojení starého a nového betonu v místě sanace stěny spadiště</t>
  </si>
  <si>
    <t>obnažené očištěné kce pod vybouraným betonem ve stěně spadiště</t>
  </si>
  <si>
    <t>24</t>
  </si>
  <si>
    <t>985331213</t>
  </si>
  <si>
    <t>Dodatečné vlepování betonářské výztuže D 12 mm do chemické malty včetně vyvrtání otvoru</t>
  </si>
  <si>
    <t>-1220526875</t>
  </si>
  <si>
    <t>Dodatečné vlepování betonářské výztuže včetně vyvrtání a vyčištění otvoru chemickou maltou průměr výztuže 12 mm</t>
  </si>
  <si>
    <t>https://podminky.urs.cz/item/CS_URS_2024_01/985331213</t>
  </si>
  <si>
    <t>chemické kotvy s ocelovými roxory R12 mm , kotvicí tmel z dvousložkové polymercementové hmoty s hodnotou soudržnosti 18 MPa</t>
  </si>
  <si>
    <t>ve vybourané části stěny spadiště</t>
  </si>
  <si>
    <t>mírně šikmé kotvy (sklon cca 15 st od vodorovné roviny) propojující sanovanou část se stávající kcí</t>
  </si>
  <si>
    <t>vrty prům. 16 mm, dl. 200 mm</t>
  </si>
  <si>
    <t>(26+25+9+6) = 66 ks chemických kotev, dl. 200 mm</t>
  </si>
  <si>
    <t>66*0,200</t>
  </si>
  <si>
    <t>25</t>
  </si>
  <si>
    <t>M</t>
  </si>
  <si>
    <t>13021013</t>
  </si>
  <si>
    <t>tyč ocelová kruhová žebírková DIN 488 jakost B500B (10 505) výztuž do betonu D 12mm</t>
  </si>
  <si>
    <t>-1423493273</t>
  </si>
  <si>
    <t>pro chemické kotvy  s ocel. trny R 12 mm, šachovnicovitě rozmístěné ve sponu cca 250 mm</t>
  </si>
  <si>
    <t>26+25+9+6 = 66 ks kotev, dl. 300 mm</t>
  </si>
  <si>
    <t>66*0,30*0,00089</t>
  </si>
  <si>
    <t>26</t>
  </si>
  <si>
    <t>98542213R</t>
  </si>
  <si>
    <t>Injektáž trhlin š do 3 mm v ŽB kcích epoxidem včetně vrtů</t>
  </si>
  <si>
    <t>736829433</t>
  </si>
  <si>
    <t>Injektáž trhlin v betonových nebo železobetonových konstrukcích nízkotlaká epoxidovou injektážní hmotou injektážními jehlami vloženými do vrtů včetně jejich vyvrtání, šířka trhlin do 3 mm</t>
  </si>
  <si>
    <t>tlaková injektáž svislé trhliny dl. 3,45 m v ose stěny spadiště (100 - 150 bar) dvousložkovou injektážní epoxidovou pryskyřicí s nízkou viskozitou</t>
  </si>
  <si>
    <t>včetně dodávky materiálu, včetně pakrů a provozu zařízení</t>
  </si>
  <si>
    <t>včetně vrtů ve sponu cca 125 mm pod úhlem 45 st. směrem k trhlině, prům. vrtu 14 mm, hl. do 250 mm</t>
  </si>
  <si>
    <t>997</t>
  </si>
  <si>
    <t>Přesun sutě</t>
  </si>
  <si>
    <t>27</t>
  </si>
  <si>
    <t>997013861R1</t>
  </si>
  <si>
    <t>Likvidace stavebního odpadu z prostého betonu</t>
  </si>
  <si>
    <t>1727302108</t>
  </si>
  <si>
    <t>Likvidace stavebního odpadu z prostého betonu včetně naložení ev. přeložení, svislé a vodorovné dopravy, uložení a případného poplatku za uložení</t>
  </si>
  <si>
    <t xml:space="preserve">vybouraný materiál, viz příloha B., D.1 </t>
  </si>
  <si>
    <t>degradovaný beton ze stěny spadiště</t>
  </si>
  <si>
    <t>1,44*2,2</t>
  </si>
  <si>
    <t>materiál z vysekání spár</t>
  </si>
  <si>
    <t>0,081+0,077</t>
  </si>
  <si>
    <t>materiál z vyčištěné trhliny a drážek pro sponky</t>
  </si>
  <si>
    <t>0,004+0,006</t>
  </si>
  <si>
    <t>materiál z vyříznuté spáry pod kvádry horního záporníku</t>
  </si>
  <si>
    <t>0,015</t>
  </si>
  <si>
    <t>998</t>
  </si>
  <si>
    <t>Přesun hmot</t>
  </si>
  <si>
    <t>28</t>
  </si>
  <si>
    <t>998323011</t>
  </si>
  <si>
    <t>Přesun hmot pro jezy a stupně</t>
  </si>
  <si>
    <t>1641546910</t>
  </si>
  <si>
    <t>Přesun hmot pro jezy a stupně dopravní vzdálenost do 500 m</t>
  </si>
  <si>
    <t>https://podminky.urs.cz/item/CS_URS_2024_01/998323011</t>
  </si>
  <si>
    <t>PSV</t>
  </si>
  <si>
    <t>Práce a dodávky PSV</t>
  </si>
  <si>
    <t>711</t>
  </si>
  <si>
    <t>Izolace proti vodě, vlhkosti a plynům</t>
  </si>
  <si>
    <t>29</t>
  </si>
  <si>
    <t>711112053R</t>
  </si>
  <si>
    <t>Provedení dvojitého nátěru krystalickou hydroizolací</t>
  </si>
  <si>
    <t>-579259639</t>
  </si>
  <si>
    <t>povrch sanované svislé trhliny v ose stěny spadiště</t>
  </si>
  <si>
    <t>3,45*0,60</t>
  </si>
  <si>
    <t>zátěr (prostřik) vyříznuté vodorovné spáry mezi spodní hranou kvádrů záporníku a betonovou výplní</t>
  </si>
  <si>
    <t>12,90*0,21</t>
  </si>
  <si>
    <t>nátěr povrchu sanované vodorovné spáry mezi spodní hranou kvádrů záporníku a betonovou výplní</t>
  </si>
  <si>
    <t>12,90*0,10</t>
  </si>
  <si>
    <t>30</t>
  </si>
  <si>
    <t>24551050R</t>
  </si>
  <si>
    <t>stěrka hydroizolační cementová kapilárně aktivní s dodatečnou krystalizací</t>
  </si>
  <si>
    <t>kg</t>
  </si>
  <si>
    <t>32</t>
  </si>
  <si>
    <t>907905008</t>
  </si>
  <si>
    <t>hydroizolační hmota 1,5 kg/m2/2 vrstvy</t>
  </si>
  <si>
    <t>3,45*0,60*1,5</t>
  </si>
  <si>
    <t>12,90*0,21*1,5</t>
  </si>
  <si>
    <t>12,90*0,10*1,5</t>
  </si>
  <si>
    <t>767</t>
  </si>
  <si>
    <t>Konstrukce zámečnické</t>
  </si>
  <si>
    <t>31</t>
  </si>
  <si>
    <t>767995111</t>
  </si>
  <si>
    <t>Montáž atypických zámečnických konstrukcí hm do 5 kg</t>
  </si>
  <si>
    <t>937582399</t>
  </si>
  <si>
    <t>Montáž ostatních atypických zámečnických konstrukcí hmotnosti do 5 kg</t>
  </si>
  <si>
    <t>https://podminky.urs.cz/item/CS_URS_2024_01/767995111</t>
  </si>
  <si>
    <t>osazení ocelových sponek do drážek napříč trhlinou (13 ks dl. 400 mm)</t>
  </si>
  <si>
    <t>žebírková ocel R 8 mm, m = 0,395 kg/m</t>
  </si>
  <si>
    <t>13*0,40*0,395</t>
  </si>
  <si>
    <t>13021011</t>
  </si>
  <si>
    <t>tyč ocelová kruhová žebírková DIN 488 jakost B500B (10 505) výztuž do betonu D 8mm</t>
  </si>
  <si>
    <t>-304719621</t>
  </si>
  <si>
    <t>ocelové sponky (13 ks dl. 400 mm), m = 0,395 kg/m</t>
  </si>
  <si>
    <t>13*0,40*0,000395</t>
  </si>
  <si>
    <t>33</t>
  </si>
  <si>
    <t>998767101</t>
  </si>
  <si>
    <t>Přesun hmot tonážní pro zámečnické konstrukce v objektech v do 6 m</t>
  </si>
  <si>
    <t>-1258089258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</si>
  <si>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</si>
  <si>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</si>
  <si>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VON - Vedlejší a ostatní náklady</t>
  </si>
  <si>
    <t xml:space="preserve">    1 - Zemní práce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</si>
  <si>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</si>
  <si>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</si>
  <si>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</si>
  <si>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</si>
  <si>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Zemní práce</t>
  </si>
  <si>
    <t>115101202</t>
  </si>
  <si>
    <t>Čerpání vody na dopravní výšku do 10 m průměrný přítok přes 500 do 1 000 l/min</t>
  </si>
  <si>
    <t>hod</t>
  </si>
  <si>
    <t>-1348025576</t>
  </si>
  <si>
    <t>Čerpání vody na dopravní výšku do 10 m s uvažovaným průměrným přítokem přes 500 do 1 000 l/min</t>
  </si>
  <si>
    <t>https://podminky.urs.cz/item/CS_URS_2024_01/115101202</t>
  </si>
  <si>
    <t>čerpání průsaků během stavby</t>
  </si>
  <si>
    <t>10*10</t>
  </si>
  <si>
    <t>115101302</t>
  </si>
  <si>
    <t>Pohotovost čerpací soupravy pro dopravní výšku do 10 m přítok přes 500 do 1 000 l/min</t>
  </si>
  <si>
    <t>den</t>
  </si>
  <si>
    <t>-1996230835</t>
  </si>
  <si>
    <t>Pohotovost záložní čerpací soupravy pro dopravní výšku do 10 m s uvažovaným průměrným přítokem přes 500 do 1 000 l/min</t>
  </si>
  <si>
    <t>https://podminky.urs.cz/item/CS_URS_2024_01/115101302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</si>
  <si>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</si>
  <si>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</si>
  <si>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</si>
  <si>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</si>
  <si>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</si>
  <si>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</si>
  <si>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</si>
  <si>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</si>
  <si>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-845936357</t>
  </si>
  <si>
    <t>-  napojení na inž. sítě</t>
  </si>
  <si>
    <t>- zajištění umístění prvků zázemí staveniště (buňky, WC, ...)</t>
  </si>
  <si>
    <t>- zajištění zabezpečení vypuštěné PK proti pádu osob a přemětů do PK</t>
  </si>
  <si>
    <t>- zajištění následné likvidace všech objektů ZS včetně připojení na sítě</t>
  </si>
  <si>
    <t>- zajištění případných mobilních zdrojů energie, vody atd. pro zvolené technologie</t>
  </si>
  <si>
    <t>- zajištění celkového logistického řešení staveniště</t>
  </si>
  <si>
    <t>- doprava technologie na stavbu (přesun materiálu a komponent)</t>
  </si>
  <si>
    <t>- zajištění ohlášení všech staveb zařízení staveniště dle §104 odst. (2) zákona č. 183/2006 Sb.</t>
  </si>
  <si>
    <t>- zajištění podmínek pro použití přístupových komunikací dotčených stavbou s příslušnými vlastníky či správci a zajištění jejich splnění</t>
  </si>
  <si>
    <t>- zpřístupnění komory pro pracovníky a materiál (např. stavební výtah, výroba a instalace žebříků, lávek, zábradlí a pomocných kcí, lešení)</t>
  </si>
  <si>
    <t>- zřízení čisticích zón před výjezdem z obvodu staveniště</t>
  </si>
  <si>
    <t>- provedení takových opatření, aby plochy staveniště nebyly znečištěny ropnými látkami a jinými podobnými produkty</t>
  </si>
  <si>
    <t>- provedení takových opatření, aby nebyly překročeny limity prašnosti a hlučnosti dané obecně závaznou vyhláškou</t>
  </si>
  <si>
    <t>- odstranění a odvoz veškerých pomocných konstrukcí  a prvků zázemí staveniště, uvedení ploch do původního stavu</t>
  </si>
  <si>
    <t>0110001</t>
  </si>
  <si>
    <t>Odběry elektrické energie a vody</t>
  </si>
  <si>
    <t>1723300611</t>
  </si>
  <si>
    <t>napojení na stávající sítě, podružné měření spotřeby</t>
  </si>
  <si>
    <t>02</t>
  </si>
  <si>
    <t>Projektová dokumentace - ostatní náklady</t>
  </si>
  <si>
    <t>0210</t>
  </si>
  <si>
    <t>Vypracování Plánu opatření pro případ havárie</t>
  </si>
  <si>
    <t>kus</t>
  </si>
  <si>
    <t>8192</t>
  </si>
  <si>
    <t>1768691354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</si>
  <si>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</si>
  <si>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</si>
  <si>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</si>
  <si>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-1491176521</t>
  </si>
  <si>
    <t>023</t>
  </si>
  <si>
    <t>Vypracování projektu skutečného provedení díla</t>
  </si>
  <si>
    <t>-357611933</t>
  </si>
  <si>
    <t>09</t>
  </si>
  <si>
    <t>Ostatní náklady</t>
  </si>
  <si>
    <t>09968</t>
  </si>
  <si>
    <t xml:space="preserve">Čištění vozovek splachováním vodou povrchu podkladu nebo krytu živičného, betonového nebo dlážděného  </t>
  </si>
  <si>
    <t>262144</t>
  </si>
  <si>
    <t>-595963120</t>
  </si>
  <si>
    <t xml:space="preserve">Čištění vozovek splachováním vodou povrchu podkladu nebo krytu živičného, betonového nebo dlážděného </t>
  </si>
  <si>
    <t>čištění během stavby vodou z mobilních zdrojů</t>
  </si>
  <si>
    <t>0996901</t>
  </si>
  <si>
    <t>Opatření v případě nevyhovujících klimatických podmínek</t>
  </si>
  <si>
    <t>-2053064451</t>
  </si>
  <si>
    <t>zakrytí části pracovního prostoru (včetně odstranění)</t>
  </si>
  <si>
    <t>temperování: mobilní ohřívače</t>
  </si>
  <si>
    <t>geotextilie pro provizorní zakrytí vybetonované kce (včetně pokládky a likvidace)</t>
  </si>
  <si>
    <t>09991</t>
  </si>
  <si>
    <t>Zajištění fotodokumentace veškerých konstrukcí, které budou v průběhu výstavby skryty nebo zakryty</t>
  </si>
  <si>
    <t>575959583</t>
  </si>
  <si>
    <t>099911</t>
  </si>
  <si>
    <t>Zajištění vedení průběžné evidence odpadů</t>
  </si>
  <si>
    <t>-678452940</t>
  </si>
  <si>
    <t>viz příloha B.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</si>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</sst>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19735123" TargetMode="External"/><Relationship Id="rId13" Type="http://schemas.openxmlformats.org/officeDocument/2006/relationships/hyperlink" Target="https://podminky.urs.cz/item/CS_URS_2024_01/985111213" TargetMode="External"/><Relationship Id="rId18" Type="http://schemas.openxmlformats.org/officeDocument/2006/relationships/hyperlink" Target="https://podminky.urs.cz/item/CS_URS_2024_01/985323112" TargetMode="External"/><Relationship Id="rId3" Type="http://schemas.openxmlformats.org/officeDocument/2006/relationships/hyperlink" Target="https://podminky.urs.cz/item/CS_URS_2024_01/321352020" TargetMode="External"/><Relationship Id="rId21" Type="http://schemas.openxmlformats.org/officeDocument/2006/relationships/hyperlink" Target="https://podminky.urs.cz/item/CS_URS_2024_01/767995111" TargetMode="External"/><Relationship Id="rId7" Type="http://schemas.openxmlformats.org/officeDocument/2006/relationships/hyperlink" Target="https://podminky.urs.cz/item/CS_URS_2024_01/919735122" TargetMode="External"/><Relationship Id="rId12" Type="http://schemas.openxmlformats.org/officeDocument/2006/relationships/hyperlink" Target="https://podminky.urs.cz/item/CS_URS_2024_01/941111811" TargetMode="External"/><Relationship Id="rId17" Type="http://schemas.openxmlformats.org/officeDocument/2006/relationships/hyperlink" Target="https://podminky.urs.cz/item/CS_URS_2024_01/985141112" TargetMode="External"/><Relationship Id="rId2" Type="http://schemas.openxmlformats.org/officeDocument/2006/relationships/hyperlink" Target="https://podminky.urs.cz/item/CS_URS_2024_01/321351020" TargetMode="External"/><Relationship Id="rId16" Type="http://schemas.openxmlformats.org/officeDocument/2006/relationships/hyperlink" Target="https://podminky.urs.cz/item/CS_URS_2024_01/985141111" TargetMode="External"/><Relationship Id="rId20" Type="http://schemas.openxmlformats.org/officeDocument/2006/relationships/hyperlink" Target="https://podminky.urs.cz/item/CS_URS_2024_01/998323011" TargetMode="External"/><Relationship Id="rId1" Type="http://schemas.openxmlformats.org/officeDocument/2006/relationships/hyperlink" Target="https://podminky.urs.cz/item/CS_URS_2024_01/321322112" TargetMode="External"/><Relationship Id="rId6" Type="http://schemas.openxmlformats.org/officeDocument/2006/relationships/hyperlink" Target="https://podminky.urs.cz/item/CS_URS_2024_01/636195212" TargetMode="External"/><Relationship Id="rId11" Type="http://schemas.openxmlformats.org/officeDocument/2006/relationships/hyperlink" Target="https://podminky.urs.cz/item/CS_URS_2024_01/941111211" TargetMode="External"/><Relationship Id="rId5" Type="http://schemas.openxmlformats.org/officeDocument/2006/relationships/hyperlink" Target="https://podminky.urs.cz/item/CS_URS_2024_01/628635512" TargetMode="External"/><Relationship Id="rId15" Type="http://schemas.openxmlformats.org/officeDocument/2006/relationships/hyperlink" Target="https://podminky.urs.cz/item/CS_URS_2024_01/985139112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941111111" TargetMode="External"/><Relationship Id="rId19" Type="http://schemas.openxmlformats.org/officeDocument/2006/relationships/hyperlink" Target="https://podminky.urs.cz/item/CS_URS_2024_01/985331213" TargetMode="External"/><Relationship Id="rId4" Type="http://schemas.openxmlformats.org/officeDocument/2006/relationships/hyperlink" Target="https://podminky.urs.cz/item/CS_URS_2024_01/321366111" TargetMode="External"/><Relationship Id="rId9" Type="http://schemas.openxmlformats.org/officeDocument/2006/relationships/hyperlink" Target="https://podminky.urs.cz/item/CS_URS_2024_01/938903111" TargetMode="External"/><Relationship Id="rId14" Type="http://schemas.openxmlformats.org/officeDocument/2006/relationships/hyperlink" Target="https://podminky.urs.cz/item/CS_URS_2024_01/985131111" TargetMode="External"/><Relationship Id="rId22" Type="http://schemas.openxmlformats.org/officeDocument/2006/relationships/hyperlink" Target="https://podminky.urs.cz/item/CS_URS_2024_01/9987671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115101302" TargetMode="External"/><Relationship Id="rId1" Type="http://schemas.openxmlformats.org/officeDocument/2006/relationships/hyperlink" Target="https://podminky.urs.cz/item/CS_URS_2024_01/11510120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L11" sqref="L11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5" t="s">
        <v>14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4"/>
      <c r="AQ5" s="24"/>
      <c r="AR5" s="22"/>
      <c r="BE5" s="332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7" t="s">
        <v>17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4"/>
      <c r="AQ6" s="24"/>
      <c r="AR6" s="22"/>
      <c r="BE6" s="33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3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3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3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3"/>
      <c r="BS10" s="19" t="s">
        <v>6</v>
      </c>
    </row>
    <row r="11" spans="1:74" s="1" customFormat="1" ht="18.45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3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3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32</v>
      </c>
      <c r="AO13" s="24"/>
      <c r="AP13" s="24"/>
      <c r="AQ13" s="24"/>
      <c r="AR13" s="22"/>
      <c r="BE13" s="333"/>
      <c r="BS13" s="19" t="s">
        <v>6</v>
      </c>
    </row>
    <row r="14" spans="1:74" ht="13.2">
      <c r="B14" s="23"/>
      <c r="C14" s="24"/>
      <c r="D14" s="24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1" t="s">
        <v>30</v>
      </c>
      <c r="AL14" s="24"/>
      <c r="AM14" s="24"/>
      <c r="AN14" s="33" t="s">
        <v>32</v>
      </c>
      <c r="AO14" s="24"/>
      <c r="AP14" s="24"/>
      <c r="AQ14" s="24"/>
      <c r="AR14" s="22"/>
      <c r="BE14" s="333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3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3"/>
      <c r="BS16" s="19" t="s">
        <v>4</v>
      </c>
    </row>
    <row r="17" spans="1:71" s="1" customFormat="1" ht="18.45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3"/>
      <c r="BS17" s="19" t="s">
        <v>35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3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3"/>
      <c r="BS19" s="19" t="s">
        <v>6</v>
      </c>
    </row>
    <row r="20" spans="1:71" s="1" customFormat="1" ht="18.45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3"/>
      <c r="BS20" s="19" t="s">
        <v>35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3"/>
    </row>
    <row r="22" spans="1:71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3"/>
    </row>
    <row r="23" spans="1:71" s="1" customFormat="1" ht="47.25" customHeight="1">
      <c r="B23" s="23"/>
      <c r="C23" s="24"/>
      <c r="D23" s="24"/>
      <c r="E23" s="340" t="s">
        <v>39</v>
      </c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340"/>
      <c r="AL23" s="340"/>
      <c r="AM23" s="340"/>
      <c r="AN23" s="340"/>
      <c r="AO23" s="24"/>
      <c r="AP23" s="24"/>
      <c r="AQ23" s="24"/>
      <c r="AR23" s="22"/>
      <c r="BE23" s="333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3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3"/>
    </row>
    <row r="26" spans="1:71" s="2" customFormat="1" ht="25.95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1">
        <f>ROUND(AG54,2)</f>
        <v>0</v>
      </c>
      <c r="AL26" s="342"/>
      <c r="AM26" s="342"/>
      <c r="AN26" s="342"/>
      <c r="AO26" s="342"/>
      <c r="AP26" s="38"/>
      <c r="AQ26" s="38"/>
      <c r="AR26" s="41"/>
      <c r="BE26" s="333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3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3" t="s">
        <v>41</v>
      </c>
      <c r="M28" s="343"/>
      <c r="N28" s="343"/>
      <c r="O28" s="343"/>
      <c r="P28" s="343"/>
      <c r="Q28" s="38"/>
      <c r="R28" s="38"/>
      <c r="S28" s="38"/>
      <c r="T28" s="38"/>
      <c r="U28" s="38"/>
      <c r="V28" s="38"/>
      <c r="W28" s="343" t="s">
        <v>42</v>
      </c>
      <c r="X28" s="343"/>
      <c r="Y28" s="343"/>
      <c r="Z28" s="343"/>
      <c r="AA28" s="343"/>
      <c r="AB28" s="343"/>
      <c r="AC28" s="343"/>
      <c r="AD28" s="343"/>
      <c r="AE28" s="343"/>
      <c r="AF28" s="38"/>
      <c r="AG28" s="38"/>
      <c r="AH28" s="38"/>
      <c r="AI28" s="38"/>
      <c r="AJ28" s="38"/>
      <c r="AK28" s="343" t="s">
        <v>43</v>
      </c>
      <c r="AL28" s="343"/>
      <c r="AM28" s="343"/>
      <c r="AN28" s="343"/>
      <c r="AO28" s="343"/>
      <c r="AP28" s="38"/>
      <c r="AQ28" s="38"/>
      <c r="AR28" s="41"/>
      <c r="BE28" s="333"/>
    </row>
    <row r="29" spans="1:71" s="3" customFormat="1" ht="14.4" hidden="1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346">
        <v>0.21</v>
      </c>
      <c r="M29" s="345"/>
      <c r="N29" s="345"/>
      <c r="O29" s="345"/>
      <c r="P29" s="345"/>
      <c r="Q29" s="43"/>
      <c r="R29" s="43"/>
      <c r="S29" s="43"/>
      <c r="T29" s="43"/>
      <c r="U29" s="43"/>
      <c r="V29" s="43"/>
      <c r="W29" s="344">
        <f>ROUND(AZ54, 2)</f>
        <v>0</v>
      </c>
      <c r="X29" s="345"/>
      <c r="Y29" s="345"/>
      <c r="Z29" s="345"/>
      <c r="AA29" s="345"/>
      <c r="AB29" s="345"/>
      <c r="AC29" s="345"/>
      <c r="AD29" s="345"/>
      <c r="AE29" s="345"/>
      <c r="AF29" s="43"/>
      <c r="AG29" s="43"/>
      <c r="AH29" s="43"/>
      <c r="AI29" s="43"/>
      <c r="AJ29" s="43"/>
      <c r="AK29" s="344">
        <f>ROUND(AV54, 2)</f>
        <v>0</v>
      </c>
      <c r="AL29" s="345"/>
      <c r="AM29" s="345"/>
      <c r="AN29" s="345"/>
      <c r="AO29" s="345"/>
      <c r="AP29" s="43"/>
      <c r="AQ29" s="43"/>
      <c r="AR29" s="44"/>
      <c r="BE29" s="334"/>
    </row>
    <row r="30" spans="1:71" s="3" customFormat="1" ht="14.4" hidden="1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346">
        <v>0.12</v>
      </c>
      <c r="M30" s="345"/>
      <c r="N30" s="345"/>
      <c r="O30" s="345"/>
      <c r="P30" s="345"/>
      <c r="Q30" s="43"/>
      <c r="R30" s="43"/>
      <c r="S30" s="43"/>
      <c r="T30" s="43"/>
      <c r="U30" s="43"/>
      <c r="V30" s="43"/>
      <c r="W30" s="344">
        <f>ROUND(BA54, 2)</f>
        <v>0</v>
      </c>
      <c r="X30" s="345"/>
      <c r="Y30" s="345"/>
      <c r="Z30" s="345"/>
      <c r="AA30" s="345"/>
      <c r="AB30" s="345"/>
      <c r="AC30" s="345"/>
      <c r="AD30" s="345"/>
      <c r="AE30" s="345"/>
      <c r="AF30" s="43"/>
      <c r="AG30" s="43"/>
      <c r="AH30" s="43"/>
      <c r="AI30" s="43"/>
      <c r="AJ30" s="43"/>
      <c r="AK30" s="344">
        <f>ROUND(AW54, 2)</f>
        <v>0</v>
      </c>
      <c r="AL30" s="345"/>
      <c r="AM30" s="345"/>
      <c r="AN30" s="345"/>
      <c r="AO30" s="345"/>
      <c r="AP30" s="43"/>
      <c r="AQ30" s="43"/>
      <c r="AR30" s="44"/>
      <c r="BE30" s="334"/>
    </row>
    <row r="31" spans="1:71" s="3" customFormat="1" ht="14.4" customHeight="1">
      <c r="B31" s="42"/>
      <c r="C31" s="43"/>
      <c r="D31" s="45" t="s">
        <v>44</v>
      </c>
      <c r="E31" s="43"/>
      <c r="F31" s="31" t="s">
        <v>47</v>
      </c>
      <c r="G31" s="43"/>
      <c r="H31" s="43"/>
      <c r="I31" s="43"/>
      <c r="J31" s="43"/>
      <c r="K31" s="43"/>
      <c r="L31" s="346">
        <v>0.21</v>
      </c>
      <c r="M31" s="345"/>
      <c r="N31" s="345"/>
      <c r="O31" s="345"/>
      <c r="P31" s="345"/>
      <c r="Q31" s="43"/>
      <c r="R31" s="43"/>
      <c r="S31" s="43"/>
      <c r="T31" s="43"/>
      <c r="U31" s="43"/>
      <c r="V31" s="43"/>
      <c r="W31" s="344">
        <f>ROUND(BB54, 2)</f>
        <v>0</v>
      </c>
      <c r="X31" s="345"/>
      <c r="Y31" s="345"/>
      <c r="Z31" s="345"/>
      <c r="AA31" s="345"/>
      <c r="AB31" s="345"/>
      <c r="AC31" s="345"/>
      <c r="AD31" s="345"/>
      <c r="AE31" s="345"/>
      <c r="AF31" s="43"/>
      <c r="AG31" s="43"/>
      <c r="AH31" s="43"/>
      <c r="AI31" s="43"/>
      <c r="AJ31" s="43"/>
      <c r="AK31" s="344">
        <v>0</v>
      </c>
      <c r="AL31" s="345"/>
      <c r="AM31" s="345"/>
      <c r="AN31" s="345"/>
      <c r="AO31" s="345"/>
      <c r="AP31" s="43"/>
      <c r="AQ31" s="43"/>
      <c r="AR31" s="44"/>
      <c r="BE31" s="334"/>
    </row>
    <row r="32" spans="1:71" s="3" customFormat="1" ht="14.4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346">
        <v>0.12</v>
      </c>
      <c r="M32" s="345"/>
      <c r="N32" s="345"/>
      <c r="O32" s="345"/>
      <c r="P32" s="345"/>
      <c r="Q32" s="43"/>
      <c r="R32" s="43"/>
      <c r="S32" s="43"/>
      <c r="T32" s="43"/>
      <c r="U32" s="43"/>
      <c r="V32" s="43"/>
      <c r="W32" s="344">
        <f>ROUND(BC54, 2)</f>
        <v>0</v>
      </c>
      <c r="X32" s="345"/>
      <c r="Y32" s="345"/>
      <c r="Z32" s="345"/>
      <c r="AA32" s="345"/>
      <c r="AB32" s="345"/>
      <c r="AC32" s="345"/>
      <c r="AD32" s="345"/>
      <c r="AE32" s="345"/>
      <c r="AF32" s="43"/>
      <c r="AG32" s="43"/>
      <c r="AH32" s="43"/>
      <c r="AI32" s="43"/>
      <c r="AJ32" s="43"/>
      <c r="AK32" s="344">
        <v>0</v>
      </c>
      <c r="AL32" s="345"/>
      <c r="AM32" s="345"/>
      <c r="AN32" s="345"/>
      <c r="AO32" s="345"/>
      <c r="AP32" s="43"/>
      <c r="AQ32" s="43"/>
      <c r="AR32" s="44"/>
      <c r="BE32" s="334"/>
    </row>
    <row r="33" spans="1:57" s="3" customFormat="1" ht="14.4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346">
        <v>0</v>
      </c>
      <c r="M33" s="345"/>
      <c r="N33" s="345"/>
      <c r="O33" s="345"/>
      <c r="P33" s="345"/>
      <c r="Q33" s="43"/>
      <c r="R33" s="43"/>
      <c r="S33" s="43"/>
      <c r="T33" s="43"/>
      <c r="U33" s="43"/>
      <c r="V33" s="43"/>
      <c r="W33" s="344">
        <f>ROUND(BD54, 2)</f>
        <v>0</v>
      </c>
      <c r="X33" s="345"/>
      <c r="Y33" s="345"/>
      <c r="Z33" s="345"/>
      <c r="AA33" s="345"/>
      <c r="AB33" s="345"/>
      <c r="AC33" s="345"/>
      <c r="AD33" s="345"/>
      <c r="AE33" s="345"/>
      <c r="AF33" s="43"/>
      <c r="AG33" s="43"/>
      <c r="AH33" s="43"/>
      <c r="AI33" s="43"/>
      <c r="AJ33" s="43"/>
      <c r="AK33" s="344">
        <v>0</v>
      </c>
      <c r="AL33" s="345"/>
      <c r="AM33" s="345"/>
      <c r="AN33" s="345"/>
      <c r="AO33" s="345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347" t="s">
        <v>52</v>
      </c>
      <c r="Y35" s="348"/>
      <c r="Z35" s="348"/>
      <c r="AA35" s="348"/>
      <c r="AB35" s="348"/>
      <c r="AC35" s="48"/>
      <c r="AD35" s="48"/>
      <c r="AE35" s="48"/>
      <c r="AF35" s="48"/>
      <c r="AG35" s="48"/>
      <c r="AH35" s="48"/>
      <c r="AI35" s="48"/>
      <c r="AJ35" s="48"/>
      <c r="AK35" s="349">
        <f>SUM(AK26:AK33)</f>
        <v>0</v>
      </c>
      <c r="AL35" s="348"/>
      <c r="AM35" s="348"/>
      <c r="AN35" s="348"/>
      <c r="AO35" s="350"/>
      <c r="AP35" s="46"/>
      <c r="AQ35" s="46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1"/>
      <c r="BE37" s="36"/>
    </row>
    <row r="41" spans="1:57" s="2" customFormat="1" ht="6.9" customHeight="1">
      <c r="A41" s="36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1"/>
      <c r="BE41" s="36"/>
    </row>
    <row r="42" spans="1:57" s="2" customFormat="1" ht="24.9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3540CU2024-I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51" t="str">
        <f>K6</f>
        <v>VD Brandýs nad Labem, oprava spadiště PK</v>
      </c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59"/>
      <c r="AQ45" s="59"/>
      <c r="AR45" s="60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1" t="str">
        <f>IF(K8="","",K8)</f>
        <v>Brandýs n/L - Stará Boleslav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3" t="str">
        <f>IF(AN8= "","",AN8)</f>
        <v>10. 1. 2024</v>
      </c>
      <c r="AN47" s="353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6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5" t="str">
        <f>IF(E11= "","",E11)</f>
        <v>Povodí Labe, státní podnik, závod 3, Roudnice n/L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4" t="str">
        <f>IF(E17="","",E17)</f>
        <v>Povodí Labe, státní podnik, OIČ, Hradec Králové</v>
      </c>
      <c r="AN49" s="355"/>
      <c r="AO49" s="355"/>
      <c r="AP49" s="355"/>
      <c r="AQ49" s="38"/>
      <c r="AR49" s="41"/>
      <c r="AS49" s="356" t="s">
        <v>54</v>
      </c>
      <c r="AT49" s="357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6"/>
    </row>
    <row r="50" spans="1:91" s="2" customFormat="1" ht="15.15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5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4" t="str">
        <f>IF(E20="","",E20)</f>
        <v>Ing. Eva Morkesová</v>
      </c>
      <c r="AN50" s="355"/>
      <c r="AO50" s="355"/>
      <c r="AP50" s="355"/>
      <c r="AQ50" s="38"/>
      <c r="AR50" s="41"/>
      <c r="AS50" s="358"/>
      <c r="AT50" s="359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0"/>
      <c r="AT51" s="361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6"/>
    </row>
    <row r="52" spans="1:91" s="2" customFormat="1" ht="29.25" customHeight="1">
      <c r="A52" s="36"/>
      <c r="B52" s="37"/>
      <c r="C52" s="362" t="s">
        <v>55</v>
      </c>
      <c r="D52" s="363"/>
      <c r="E52" s="363"/>
      <c r="F52" s="363"/>
      <c r="G52" s="363"/>
      <c r="H52" s="69"/>
      <c r="I52" s="364" t="s">
        <v>56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5" t="s">
        <v>57</v>
      </c>
      <c r="AH52" s="363"/>
      <c r="AI52" s="363"/>
      <c r="AJ52" s="363"/>
      <c r="AK52" s="363"/>
      <c r="AL52" s="363"/>
      <c r="AM52" s="363"/>
      <c r="AN52" s="364" t="s">
        <v>58</v>
      </c>
      <c r="AO52" s="363"/>
      <c r="AP52" s="363"/>
      <c r="AQ52" s="70" t="s">
        <v>59</v>
      </c>
      <c r="AR52" s="41"/>
      <c r="AS52" s="71" t="s">
        <v>60</v>
      </c>
      <c r="AT52" s="72" t="s">
        <v>61</v>
      </c>
      <c r="AU52" s="72" t="s">
        <v>62</v>
      </c>
      <c r="AV52" s="72" t="s">
        <v>63</v>
      </c>
      <c r="AW52" s="72" t="s">
        <v>64</v>
      </c>
      <c r="AX52" s="72" t="s">
        <v>65</v>
      </c>
      <c r="AY52" s="72" t="s">
        <v>66</v>
      </c>
      <c r="AZ52" s="72" t="s">
        <v>67</v>
      </c>
      <c r="BA52" s="72" t="s">
        <v>68</v>
      </c>
      <c r="BB52" s="72" t="s">
        <v>69</v>
      </c>
      <c r="BC52" s="72" t="s">
        <v>70</v>
      </c>
      <c r="BD52" s="73" t="s">
        <v>71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6"/>
    </row>
    <row r="54" spans="1:91" s="6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9">
        <f>ROUND(SUM(AG55:AG56),2)</f>
        <v>0</v>
      </c>
      <c r="AH54" s="369"/>
      <c r="AI54" s="369"/>
      <c r="AJ54" s="369"/>
      <c r="AK54" s="369"/>
      <c r="AL54" s="369"/>
      <c r="AM54" s="369"/>
      <c r="AN54" s="370">
        <f>SUM(AG54,AT54)</f>
        <v>0</v>
      </c>
      <c r="AO54" s="370"/>
      <c r="AP54" s="370"/>
      <c r="AQ54" s="81" t="s">
        <v>28</v>
      </c>
      <c r="AR54" s="82"/>
      <c r="AS54" s="83">
        <f>ROUND(SUM(AS55:AS56),2)</f>
        <v>0</v>
      </c>
      <c r="AT54" s="84">
        <f>ROUND(SUM(AV54:AW54),2)</f>
        <v>0</v>
      </c>
      <c r="AU54" s="85">
        <f>ROUND(SUM(AU55:AU56),5)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ROUND(SUM(AZ55:AZ56),2)</f>
        <v>0</v>
      </c>
      <c r="BA54" s="84">
        <f>ROUND(SUM(BA55:BA56),2)</f>
        <v>0</v>
      </c>
      <c r="BB54" s="84">
        <f>ROUND(SUM(BB55:BB56),2)</f>
        <v>0</v>
      </c>
      <c r="BC54" s="84">
        <f>ROUND(SUM(BC55:BC56),2)</f>
        <v>0</v>
      </c>
      <c r="BD54" s="86">
        <f>ROUND(SUM(BD55:BD56),2)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5</v>
      </c>
      <c r="BX54" s="87" t="s">
        <v>77</v>
      </c>
      <c r="CL54" s="87" t="s">
        <v>19</v>
      </c>
    </row>
    <row r="55" spans="1:91" s="7" customFormat="1" ht="16.5" customHeight="1">
      <c r="A55" s="89" t="s">
        <v>78</v>
      </c>
      <c r="B55" s="90"/>
      <c r="C55" s="91"/>
      <c r="D55" s="368" t="s">
        <v>79</v>
      </c>
      <c r="E55" s="368"/>
      <c r="F55" s="368"/>
      <c r="G55" s="368"/>
      <c r="H55" s="368"/>
      <c r="I55" s="92"/>
      <c r="J55" s="368" t="s">
        <v>80</v>
      </c>
      <c r="K55" s="368"/>
      <c r="L55" s="368"/>
      <c r="M55" s="368"/>
      <c r="N55" s="368"/>
      <c r="O55" s="368"/>
      <c r="P55" s="368"/>
      <c r="Q55" s="368"/>
      <c r="R55" s="368"/>
      <c r="S55" s="368"/>
      <c r="T55" s="368"/>
      <c r="U55" s="368"/>
      <c r="V55" s="368"/>
      <c r="W55" s="368"/>
      <c r="X55" s="368"/>
      <c r="Y55" s="368"/>
      <c r="Z55" s="368"/>
      <c r="AA55" s="368"/>
      <c r="AB55" s="368"/>
      <c r="AC55" s="368"/>
      <c r="AD55" s="368"/>
      <c r="AE55" s="368"/>
      <c r="AF55" s="368"/>
      <c r="AG55" s="366">
        <f>'SO 01 - Oprava spadiště'!J30</f>
        <v>0</v>
      </c>
      <c r="AH55" s="367"/>
      <c r="AI55" s="367"/>
      <c r="AJ55" s="367"/>
      <c r="AK55" s="367"/>
      <c r="AL55" s="367"/>
      <c r="AM55" s="367"/>
      <c r="AN55" s="366">
        <f>SUM(AG55,AT55)</f>
        <v>0</v>
      </c>
      <c r="AO55" s="367"/>
      <c r="AP55" s="367"/>
      <c r="AQ55" s="93" t="s">
        <v>81</v>
      </c>
      <c r="AR55" s="94"/>
      <c r="AS55" s="95">
        <v>0</v>
      </c>
      <c r="AT55" s="96">
        <f>ROUND(SUM(AV55:AW55),2)</f>
        <v>0</v>
      </c>
      <c r="AU55" s="97">
        <f>'SO 01 - Oprava spadiště'!P88</f>
        <v>0</v>
      </c>
      <c r="AV55" s="96">
        <f>'SO 01 - Oprava spadiště'!J33</f>
        <v>0</v>
      </c>
      <c r="AW55" s="96">
        <f>'SO 01 - Oprava spadiště'!J34</f>
        <v>0</v>
      </c>
      <c r="AX55" s="96">
        <f>'SO 01 - Oprava spadiště'!J35</f>
        <v>0</v>
      </c>
      <c r="AY55" s="96">
        <f>'SO 01 - Oprava spadiště'!J36</f>
        <v>0</v>
      </c>
      <c r="AZ55" s="96">
        <f>'SO 01 - Oprava spadiště'!F33</f>
        <v>0</v>
      </c>
      <c r="BA55" s="96">
        <f>'SO 01 - Oprava spadiště'!F34</f>
        <v>0</v>
      </c>
      <c r="BB55" s="96">
        <f>'SO 01 - Oprava spadiště'!F35</f>
        <v>0</v>
      </c>
      <c r="BC55" s="96">
        <f>'SO 01 - Oprava spadiště'!F36</f>
        <v>0</v>
      </c>
      <c r="BD55" s="98">
        <f>'SO 01 - Oprava spadiště'!F37</f>
        <v>0</v>
      </c>
      <c r="BT55" s="99" t="s">
        <v>82</v>
      </c>
      <c r="BV55" s="99" t="s">
        <v>76</v>
      </c>
      <c r="BW55" s="99" t="s">
        <v>83</v>
      </c>
      <c r="BX55" s="99" t="s">
        <v>5</v>
      </c>
      <c r="CL55" s="99" t="s">
        <v>19</v>
      </c>
      <c r="CM55" s="99" t="s">
        <v>84</v>
      </c>
    </row>
    <row r="56" spans="1:91" s="7" customFormat="1" ht="16.5" customHeight="1">
      <c r="A56" s="89" t="s">
        <v>78</v>
      </c>
      <c r="B56" s="90"/>
      <c r="C56" s="91"/>
      <c r="D56" s="368" t="s">
        <v>85</v>
      </c>
      <c r="E56" s="368"/>
      <c r="F56" s="368"/>
      <c r="G56" s="368"/>
      <c r="H56" s="368"/>
      <c r="I56" s="92"/>
      <c r="J56" s="368" t="s">
        <v>86</v>
      </c>
      <c r="K56" s="368"/>
      <c r="L56" s="368"/>
      <c r="M56" s="368"/>
      <c r="N56" s="368"/>
      <c r="O56" s="368"/>
      <c r="P56" s="368"/>
      <c r="Q56" s="368"/>
      <c r="R56" s="368"/>
      <c r="S56" s="368"/>
      <c r="T56" s="368"/>
      <c r="U56" s="368"/>
      <c r="V56" s="368"/>
      <c r="W56" s="368"/>
      <c r="X56" s="368"/>
      <c r="Y56" s="368"/>
      <c r="Z56" s="368"/>
      <c r="AA56" s="368"/>
      <c r="AB56" s="368"/>
      <c r="AC56" s="368"/>
      <c r="AD56" s="368"/>
      <c r="AE56" s="368"/>
      <c r="AF56" s="368"/>
      <c r="AG56" s="366">
        <f>'VON - Vedlejší a ostatní ...'!J30</f>
        <v>0</v>
      </c>
      <c r="AH56" s="367"/>
      <c r="AI56" s="367"/>
      <c r="AJ56" s="367"/>
      <c r="AK56" s="367"/>
      <c r="AL56" s="367"/>
      <c r="AM56" s="367"/>
      <c r="AN56" s="366">
        <f>SUM(AG56,AT56)</f>
        <v>0</v>
      </c>
      <c r="AO56" s="367"/>
      <c r="AP56" s="367"/>
      <c r="AQ56" s="93" t="s">
        <v>85</v>
      </c>
      <c r="AR56" s="94"/>
      <c r="AS56" s="100">
        <v>0</v>
      </c>
      <c r="AT56" s="101">
        <f>ROUND(SUM(AV56:AW56),2)</f>
        <v>0</v>
      </c>
      <c r="AU56" s="102">
        <f>'VON - Vedlejší a ostatní ...'!P85</f>
        <v>0</v>
      </c>
      <c r="AV56" s="101">
        <f>'VON - Vedlejší a ostatní ...'!J33</f>
        <v>0</v>
      </c>
      <c r="AW56" s="101">
        <f>'VON - Vedlejší a ostatní ...'!J34</f>
        <v>0</v>
      </c>
      <c r="AX56" s="101">
        <f>'VON - Vedlejší a ostatní ...'!J35</f>
        <v>0</v>
      </c>
      <c r="AY56" s="101">
        <f>'VON - Vedlejší a ostatní ...'!J36</f>
        <v>0</v>
      </c>
      <c r="AZ56" s="101">
        <f>'VON - Vedlejší a ostatní ...'!F33</f>
        <v>0</v>
      </c>
      <c r="BA56" s="101">
        <f>'VON - Vedlejší a ostatní ...'!F34</f>
        <v>0</v>
      </c>
      <c r="BB56" s="101">
        <f>'VON - Vedlejší a ostatní ...'!F35</f>
        <v>0</v>
      </c>
      <c r="BC56" s="101">
        <f>'VON - Vedlejší a ostatní ...'!F36</f>
        <v>0</v>
      </c>
      <c r="BD56" s="103">
        <f>'VON - Vedlejší a ostatní ...'!F37</f>
        <v>0</v>
      </c>
      <c r="BT56" s="99" t="s">
        <v>82</v>
      </c>
      <c r="BV56" s="99" t="s">
        <v>76</v>
      </c>
      <c r="BW56" s="99" t="s">
        <v>87</v>
      </c>
      <c r="BX56" s="99" t="s">
        <v>5</v>
      </c>
      <c r="CL56" s="99" t="s">
        <v>19</v>
      </c>
      <c r="CM56" s="99" t="s">
        <v>84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" customHeight="1">
      <c r="A58" s="36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v624GEvrM3Y7MmnclYE0fr7eW0ttbvcV3qe4qSxbo94ri+NYgjx7mXWffsiEbrvNIQcS+Or9NudpNXrD4aQXpg==" saltValue="9jzU2MhhWPAti5FJvuP/zMWyPdwcwpwBsfH7fMMDyMAurdwYBzDzPPVXP7RCgavxTk6sIjqvmoVD8hUtdQQbV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Oprava spadiště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topLeftCell="A74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83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" customHeight="1">
      <c r="B4" s="22"/>
      <c r="D4" s="106" t="s">
        <v>88</v>
      </c>
      <c r="L4" s="22"/>
      <c r="M4" s="107" t="s">
        <v>10</v>
      </c>
      <c r="AT4" s="19" t="s">
        <v>35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2" t="str">
        <f>'Rekapitulace stavby'!K6</f>
        <v>VD Brandýs nad Labem, oprava spadiště PK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8" t="s">
        <v>89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90</v>
      </c>
      <c r="F9" s="375"/>
      <c r="G9" s="375"/>
      <c r="H9" s="37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10. 1. 2024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37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38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78" t="s">
        <v>39</v>
      </c>
      <c r="F27" s="378"/>
      <c r="G27" s="378"/>
      <c r="H27" s="37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ROUND(J88,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44</v>
      </c>
      <c r="E33" s="108" t="s">
        <v>45</v>
      </c>
      <c r="F33" s="120">
        <f>ROUND((SUM(BE88:BE310)),  2)</f>
        <v>0</v>
      </c>
      <c r="G33" s="36"/>
      <c r="H33" s="36"/>
      <c r="I33" s="121">
        <v>0.21</v>
      </c>
      <c r="J33" s="120">
        <f>ROUND(((SUM(BE88:BE310))*I33),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46</v>
      </c>
      <c r="F34" s="120">
        <f>ROUND((SUM(BF88:BF310)),  2)</f>
        <v>0</v>
      </c>
      <c r="G34" s="36"/>
      <c r="H34" s="36"/>
      <c r="I34" s="121">
        <v>0.12</v>
      </c>
      <c r="J34" s="120">
        <f>ROUND(((SUM(BF88:BF310))*I34),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44</v>
      </c>
      <c r="E35" s="108" t="s">
        <v>47</v>
      </c>
      <c r="F35" s="120">
        <f>ROUND((SUM(BG88:BG310)),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48</v>
      </c>
      <c r="F36" s="120">
        <f>ROUND((SUM(BH88:BH310)),  2)</f>
        <v>0</v>
      </c>
      <c r="G36" s="36"/>
      <c r="H36" s="36"/>
      <c r="I36" s="121">
        <v>0.12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49</v>
      </c>
      <c r="F37" s="120">
        <f>ROUND((SUM(BI88:BI310)),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91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VD Brandýs nad Labem, oprava spadiště PK</v>
      </c>
      <c r="F48" s="380"/>
      <c r="G48" s="380"/>
      <c r="H48" s="38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 01 - Oprava spadiště</v>
      </c>
      <c r="F50" s="381"/>
      <c r="G50" s="381"/>
      <c r="H50" s="38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Brandýs n/L - Stará Boleslav</v>
      </c>
      <c r="G52" s="38"/>
      <c r="H52" s="38"/>
      <c r="I52" s="31" t="s">
        <v>24</v>
      </c>
      <c r="J52" s="62" t="str">
        <f>IF(J12="","",J12)</f>
        <v>10. 1. 2024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závod 3, Roudnice n/L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92</v>
      </c>
      <c r="D57" s="134"/>
      <c r="E57" s="134"/>
      <c r="F57" s="134"/>
      <c r="G57" s="134"/>
      <c r="H57" s="134"/>
      <c r="I57" s="134"/>
      <c r="J57" s="135" t="s">
        <v>93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80">
        <f>J88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94</v>
      </c>
    </row>
    <row r="60" spans="1:47" s="9" customFormat="1" ht="24.9" customHeight="1">
      <c r="B60" s="137"/>
      <c r="C60" s="138"/>
      <c r="D60" s="139" t="s">
        <v>95</v>
      </c>
      <c r="E60" s="140"/>
      <c r="F60" s="140"/>
      <c r="G60" s="140"/>
      <c r="H60" s="140"/>
      <c r="I60" s="140"/>
      <c r="J60" s="141">
        <f>J89</f>
        <v>0</v>
      </c>
      <c r="K60" s="138"/>
      <c r="L60" s="142"/>
    </row>
    <row r="61" spans="1:47" s="10" customFormat="1" ht="19.95" customHeight="1">
      <c r="B61" s="143"/>
      <c r="C61" s="144"/>
      <c r="D61" s="145" t="s">
        <v>96</v>
      </c>
      <c r="E61" s="146"/>
      <c r="F61" s="146"/>
      <c r="G61" s="146"/>
      <c r="H61" s="146"/>
      <c r="I61" s="146"/>
      <c r="J61" s="147">
        <f>J90</f>
        <v>0</v>
      </c>
      <c r="K61" s="144"/>
      <c r="L61" s="148"/>
    </row>
    <row r="62" spans="1:47" s="10" customFormat="1" ht="19.95" customHeight="1">
      <c r="B62" s="143"/>
      <c r="C62" s="144"/>
      <c r="D62" s="145" t="s">
        <v>97</v>
      </c>
      <c r="E62" s="146"/>
      <c r="F62" s="146"/>
      <c r="G62" s="146"/>
      <c r="H62" s="146"/>
      <c r="I62" s="146"/>
      <c r="J62" s="147">
        <f>J112</f>
        <v>0</v>
      </c>
      <c r="K62" s="144"/>
      <c r="L62" s="148"/>
    </row>
    <row r="63" spans="1:47" s="10" customFormat="1" ht="19.95" customHeight="1">
      <c r="B63" s="143"/>
      <c r="C63" s="144"/>
      <c r="D63" s="145" t="s">
        <v>98</v>
      </c>
      <c r="E63" s="146"/>
      <c r="F63" s="146"/>
      <c r="G63" s="146"/>
      <c r="H63" s="146"/>
      <c r="I63" s="146"/>
      <c r="J63" s="147">
        <f>J134</f>
        <v>0</v>
      </c>
      <c r="K63" s="144"/>
      <c r="L63" s="148"/>
    </row>
    <row r="64" spans="1:47" s="10" customFormat="1" ht="19.95" customHeight="1">
      <c r="B64" s="143"/>
      <c r="C64" s="144"/>
      <c r="D64" s="145" t="s">
        <v>99</v>
      </c>
      <c r="E64" s="146"/>
      <c r="F64" s="146"/>
      <c r="G64" s="146"/>
      <c r="H64" s="146"/>
      <c r="I64" s="146"/>
      <c r="J64" s="147">
        <f>J255</f>
        <v>0</v>
      </c>
      <c r="K64" s="144"/>
      <c r="L64" s="148"/>
    </row>
    <row r="65" spans="1:31" s="10" customFormat="1" ht="19.95" customHeight="1">
      <c r="B65" s="143"/>
      <c r="C65" s="144"/>
      <c r="D65" s="145" t="s">
        <v>100</v>
      </c>
      <c r="E65" s="146"/>
      <c r="F65" s="146"/>
      <c r="G65" s="146"/>
      <c r="H65" s="146"/>
      <c r="I65" s="146"/>
      <c r="J65" s="147">
        <f>J268</f>
        <v>0</v>
      </c>
      <c r="K65" s="144"/>
      <c r="L65" s="148"/>
    </row>
    <row r="66" spans="1:31" s="9" customFormat="1" ht="24.9" customHeight="1">
      <c r="B66" s="137"/>
      <c r="C66" s="138"/>
      <c r="D66" s="139" t="s">
        <v>101</v>
      </c>
      <c r="E66" s="140"/>
      <c r="F66" s="140"/>
      <c r="G66" s="140"/>
      <c r="H66" s="140"/>
      <c r="I66" s="140"/>
      <c r="J66" s="141">
        <f>J272</f>
        <v>0</v>
      </c>
      <c r="K66" s="138"/>
      <c r="L66" s="142"/>
    </row>
    <row r="67" spans="1:31" s="10" customFormat="1" ht="19.95" customHeight="1">
      <c r="B67" s="143"/>
      <c r="C67" s="144"/>
      <c r="D67" s="145" t="s">
        <v>102</v>
      </c>
      <c r="E67" s="146"/>
      <c r="F67" s="146"/>
      <c r="G67" s="146"/>
      <c r="H67" s="146"/>
      <c r="I67" s="146"/>
      <c r="J67" s="147">
        <f>J273</f>
        <v>0</v>
      </c>
      <c r="K67" s="144"/>
      <c r="L67" s="148"/>
    </row>
    <row r="68" spans="1:31" s="10" customFormat="1" ht="19.95" customHeight="1">
      <c r="B68" s="143"/>
      <c r="C68" s="144"/>
      <c r="D68" s="145" t="s">
        <v>103</v>
      </c>
      <c r="E68" s="146"/>
      <c r="F68" s="146"/>
      <c r="G68" s="146"/>
      <c r="H68" s="146"/>
      <c r="I68" s="146"/>
      <c r="J68" s="147">
        <f>J295</f>
        <v>0</v>
      </c>
      <c r="K68" s="144"/>
      <c r="L68" s="148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" customHeight="1">
      <c r="A74" s="36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" customHeight="1">
      <c r="A75" s="36"/>
      <c r="B75" s="37"/>
      <c r="C75" s="25" t="s">
        <v>104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9" t="str">
        <f>E7</f>
        <v>VD Brandýs nad Labem, oprava spadiště PK</v>
      </c>
      <c r="F78" s="380"/>
      <c r="G78" s="380"/>
      <c r="H78" s="380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89</v>
      </c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51" t="str">
        <f>E9</f>
        <v>SO 01 - Oprava spadiště</v>
      </c>
      <c r="F80" s="381"/>
      <c r="G80" s="381"/>
      <c r="H80" s="381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22</v>
      </c>
      <c r="D82" s="38"/>
      <c r="E82" s="38"/>
      <c r="F82" s="29" t="str">
        <f>F12</f>
        <v>Brandýs n/L - Stará Boleslav</v>
      </c>
      <c r="G82" s="38"/>
      <c r="H82" s="38"/>
      <c r="I82" s="31" t="s">
        <v>24</v>
      </c>
      <c r="J82" s="62" t="str">
        <f>IF(J12="","",J12)</f>
        <v>10. 1. 2024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40.049999999999997" customHeight="1">
      <c r="A84" s="36"/>
      <c r="B84" s="37"/>
      <c r="C84" s="31" t="s">
        <v>26</v>
      </c>
      <c r="D84" s="38"/>
      <c r="E84" s="38"/>
      <c r="F84" s="29" t="str">
        <f>E15</f>
        <v>Povodí Labe, státní podnik, závod 3, Roudnice n/L</v>
      </c>
      <c r="G84" s="38"/>
      <c r="H84" s="38"/>
      <c r="I84" s="31" t="s">
        <v>33</v>
      </c>
      <c r="J84" s="34" t="str">
        <f>E21</f>
        <v>Povodí Labe, státní podnik, OIČ, Hradec Králové</v>
      </c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>
      <c r="A85" s="36"/>
      <c r="B85" s="37"/>
      <c r="C85" s="31" t="s">
        <v>31</v>
      </c>
      <c r="D85" s="38"/>
      <c r="E85" s="38"/>
      <c r="F85" s="29" t="str">
        <f>IF(E18="","",E18)</f>
        <v>Vyplň údaj</v>
      </c>
      <c r="G85" s="38"/>
      <c r="H85" s="38"/>
      <c r="I85" s="31" t="s">
        <v>36</v>
      </c>
      <c r="J85" s="34" t="str">
        <f>E24</f>
        <v>Ing. Eva Morkesová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49"/>
      <c r="B87" s="150"/>
      <c r="C87" s="151" t="s">
        <v>105</v>
      </c>
      <c r="D87" s="152" t="s">
        <v>59</v>
      </c>
      <c r="E87" s="152" t="s">
        <v>55</v>
      </c>
      <c r="F87" s="152" t="s">
        <v>56</v>
      </c>
      <c r="G87" s="152" t="s">
        <v>106</v>
      </c>
      <c r="H87" s="152" t="s">
        <v>107</v>
      </c>
      <c r="I87" s="152" t="s">
        <v>108</v>
      </c>
      <c r="J87" s="152" t="s">
        <v>93</v>
      </c>
      <c r="K87" s="153" t="s">
        <v>109</v>
      </c>
      <c r="L87" s="154"/>
      <c r="M87" s="71" t="s">
        <v>28</v>
      </c>
      <c r="N87" s="72" t="s">
        <v>44</v>
      </c>
      <c r="O87" s="72" t="s">
        <v>110</v>
      </c>
      <c r="P87" s="72" t="s">
        <v>111</v>
      </c>
      <c r="Q87" s="72" t="s">
        <v>112</v>
      </c>
      <c r="R87" s="72" t="s">
        <v>113</v>
      </c>
      <c r="S87" s="72" t="s">
        <v>114</v>
      </c>
      <c r="T87" s="73" t="s">
        <v>115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8" customHeight="1">
      <c r="A88" s="36"/>
      <c r="B88" s="37"/>
      <c r="C88" s="78" t="s">
        <v>116</v>
      </c>
      <c r="D88" s="38"/>
      <c r="E88" s="38"/>
      <c r="F88" s="38"/>
      <c r="G88" s="38"/>
      <c r="H88" s="38"/>
      <c r="I88" s="38"/>
      <c r="J88" s="155">
        <f>BK88</f>
        <v>0</v>
      </c>
      <c r="K88" s="38"/>
      <c r="L88" s="41"/>
      <c r="M88" s="74"/>
      <c r="N88" s="156"/>
      <c r="O88" s="75"/>
      <c r="P88" s="157">
        <f>P89+P272</f>
        <v>0</v>
      </c>
      <c r="Q88" s="75"/>
      <c r="R88" s="157">
        <f>R89+R272</f>
        <v>6.6010806300000002</v>
      </c>
      <c r="S88" s="75"/>
      <c r="T88" s="158">
        <f>T89+T272</f>
        <v>3.5729399999999996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73</v>
      </c>
      <c r="AU88" s="19" t="s">
        <v>94</v>
      </c>
      <c r="BK88" s="159">
        <f>BK89+BK272</f>
        <v>0</v>
      </c>
    </row>
    <row r="89" spans="1:65" s="12" customFormat="1" ht="25.95" customHeight="1">
      <c r="B89" s="160"/>
      <c r="C89" s="161"/>
      <c r="D89" s="162" t="s">
        <v>73</v>
      </c>
      <c r="E89" s="163" t="s">
        <v>117</v>
      </c>
      <c r="F89" s="163" t="s">
        <v>118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P90+P112+P134+P255+P268</f>
        <v>0</v>
      </c>
      <c r="Q89" s="168"/>
      <c r="R89" s="169">
        <f>R90+R112+R134+R255+R268</f>
        <v>6.5898328500000005</v>
      </c>
      <c r="S89" s="168"/>
      <c r="T89" s="170">
        <f>T90+T112+T134+T255+T268</f>
        <v>3.5729399999999996</v>
      </c>
      <c r="AR89" s="171" t="s">
        <v>82</v>
      </c>
      <c r="AT89" s="172" t="s">
        <v>73</v>
      </c>
      <c r="AU89" s="172" t="s">
        <v>74</v>
      </c>
      <c r="AY89" s="171" t="s">
        <v>119</v>
      </c>
      <c r="BK89" s="173">
        <f>BK90+BK112+BK134+BK255+BK268</f>
        <v>0</v>
      </c>
    </row>
    <row r="90" spans="1:65" s="12" customFormat="1" ht="22.8" customHeight="1">
      <c r="B90" s="160"/>
      <c r="C90" s="161"/>
      <c r="D90" s="162" t="s">
        <v>73</v>
      </c>
      <c r="E90" s="174" t="s">
        <v>120</v>
      </c>
      <c r="F90" s="174" t="s">
        <v>121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SUM(P91:P111)</f>
        <v>0</v>
      </c>
      <c r="Q90" s="168"/>
      <c r="R90" s="169">
        <f>SUM(R91:R111)</f>
        <v>4.1158572000000007</v>
      </c>
      <c r="S90" s="168"/>
      <c r="T90" s="170">
        <f>SUM(T91:T111)</f>
        <v>0</v>
      </c>
      <c r="AR90" s="171" t="s">
        <v>82</v>
      </c>
      <c r="AT90" s="172" t="s">
        <v>73</v>
      </c>
      <c r="AU90" s="172" t="s">
        <v>82</v>
      </c>
      <c r="AY90" s="171" t="s">
        <v>119</v>
      </c>
      <c r="BK90" s="173">
        <f>SUM(BK91:BK111)</f>
        <v>0</v>
      </c>
    </row>
    <row r="91" spans="1:65" s="2" customFormat="1" ht="16.5" customHeight="1">
      <c r="A91" s="36"/>
      <c r="B91" s="37"/>
      <c r="C91" s="176" t="s">
        <v>82</v>
      </c>
      <c r="D91" s="176" t="s">
        <v>122</v>
      </c>
      <c r="E91" s="177" t="s">
        <v>123</v>
      </c>
      <c r="F91" s="178" t="s">
        <v>124</v>
      </c>
      <c r="G91" s="179" t="s">
        <v>125</v>
      </c>
      <c r="H91" s="180">
        <v>1.5840000000000001</v>
      </c>
      <c r="I91" s="181"/>
      <c r="J91" s="182">
        <f>ROUND(I91*H91,2)</f>
        <v>0</v>
      </c>
      <c r="K91" s="178" t="s">
        <v>126</v>
      </c>
      <c r="L91" s="41"/>
      <c r="M91" s="183" t="s">
        <v>28</v>
      </c>
      <c r="N91" s="184" t="s">
        <v>47</v>
      </c>
      <c r="O91" s="67"/>
      <c r="P91" s="185">
        <f>O91*H91</f>
        <v>0</v>
      </c>
      <c r="Q91" s="185">
        <v>2.5039600000000002</v>
      </c>
      <c r="R91" s="185">
        <f>Q91*H91</f>
        <v>3.9662726400000006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127</v>
      </c>
      <c r="AT91" s="187" t="s">
        <v>122</v>
      </c>
      <c r="AU91" s="187" t="s">
        <v>84</v>
      </c>
      <c r="AY91" s="19" t="s">
        <v>119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127</v>
      </c>
      <c r="BK91" s="188">
        <f>ROUND(I91*H91,2)</f>
        <v>0</v>
      </c>
      <c r="BL91" s="19" t="s">
        <v>127</v>
      </c>
      <c r="BM91" s="187" t="s">
        <v>128</v>
      </c>
    </row>
    <row r="92" spans="1:65" s="2" customFormat="1" ht="28.8">
      <c r="A92" s="36"/>
      <c r="B92" s="37"/>
      <c r="C92" s="38"/>
      <c r="D92" s="189" t="s">
        <v>129</v>
      </c>
      <c r="E92" s="38"/>
      <c r="F92" s="190" t="s">
        <v>130</v>
      </c>
      <c r="G92" s="38"/>
      <c r="H92" s="38"/>
      <c r="I92" s="191"/>
      <c r="J92" s="38"/>
      <c r="K92" s="38"/>
      <c r="L92" s="41"/>
      <c r="M92" s="192"/>
      <c r="N92" s="193"/>
      <c r="O92" s="67"/>
      <c r="P92" s="67"/>
      <c r="Q92" s="67"/>
      <c r="R92" s="67"/>
      <c r="S92" s="67"/>
      <c r="T92" s="68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129</v>
      </c>
      <c r="AU92" s="19" t="s">
        <v>84</v>
      </c>
    </row>
    <row r="93" spans="1:65" s="2" customFormat="1" ht="10.199999999999999">
      <c r="A93" s="36"/>
      <c r="B93" s="37"/>
      <c r="C93" s="38"/>
      <c r="D93" s="194" t="s">
        <v>131</v>
      </c>
      <c r="E93" s="38"/>
      <c r="F93" s="195" t="s">
        <v>132</v>
      </c>
      <c r="G93" s="38"/>
      <c r="H93" s="38"/>
      <c r="I93" s="191"/>
      <c r="J93" s="38"/>
      <c r="K93" s="38"/>
      <c r="L93" s="41"/>
      <c r="M93" s="192"/>
      <c r="N93" s="193"/>
      <c r="O93" s="67"/>
      <c r="P93" s="67"/>
      <c r="Q93" s="67"/>
      <c r="R93" s="67"/>
      <c r="S93" s="67"/>
      <c r="T93" s="68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131</v>
      </c>
      <c r="AU93" s="19" t="s">
        <v>84</v>
      </c>
    </row>
    <row r="94" spans="1:65" s="13" customFormat="1" ht="10.199999999999999">
      <c r="B94" s="196"/>
      <c r="C94" s="197"/>
      <c r="D94" s="189" t="s">
        <v>133</v>
      </c>
      <c r="E94" s="198" t="s">
        <v>28</v>
      </c>
      <c r="F94" s="199" t="s">
        <v>134</v>
      </c>
      <c r="G94" s="197"/>
      <c r="H94" s="198" t="s">
        <v>28</v>
      </c>
      <c r="I94" s="200"/>
      <c r="J94" s="197"/>
      <c r="K94" s="197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133</v>
      </c>
      <c r="AU94" s="205" t="s">
        <v>84</v>
      </c>
      <c r="AV94" s="13" t="s">
        <v>82</v>
      </c>
      <c r="AW94" s="13" t="s">
        <v>35</v>
      </c>
      <c r="AX94" s="13" t="s">
        <v>74</v>
      </c>
      <c r="AY94" s="205" t="s">
        <v>119</v>
      </c>
    </row>
    <row r="95" spans="1:65" s="13" customFormat="1" ht="20.399999999999999">
      <c r="B95" s="196"/>
      <c r="C95" s="197"/>
      <c r="D95" s="189" t="s">
        <v>133</v>
      </c>
      <c r="E95" s="198" t="s">
        <v>28</v>
      </c>
      <c r="F95" s="199" t="s">
        <v>135</v>
      </c>
      <c r="G95" s="197"/>
      <c r="H95" s="198" t="s">
        <v>28</v>
      </c>
      <c r="I95" s="200"/>
      <c r="J95" s="197"/>
      <c r="K95" s="197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133</v>
      </c>
      <c r="AU95" s="205" t="s">
        <v>84</v>
      </c>
      <c r="AV95" s="13" t="s">
        <v>82</v>
      </c>
      <c r="AW95" s="13" t="s">
        <v>35</v>
      </c>
      <c r="AX95" s="13" t="s">
        <v>74</v>
      </c>
      <c r="AY95" s="205" t="s">
        <v>119</v>
      </c>
    </row>
    <row r="96" spans="1:65" s="14" customFormat="1" ht="10.199999999999999">
      <c r="B96" s="206"/>
      <c r="C96" s="207"/>
      <c r="D96" s="189" t="s">
        <v>133</v>
      </c>
      <c r="E96" s="208" t="s">
        <v>28</v>
      </c>
      <c r="F96" s="209" t="s">
        <v>136</v>
      </c>
      <c r="G96" s="207"/>
      <c r="H96" s="210">
        <v>1.5840000000000001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133</v>
      </c>
      <c r="AU96" s="216" t="s">
        <v>84</v>
      </c>
      <c r="AV96" s="14" t="s">
        <v>84</v>
      </c>
      <c r="AW96" s="14" t="s">
        <v>35</v>
      </c>
      <c r="AX96" s="14" t="s">
        <v>82</v>
      </c>
      <c r="AY96" s="216" t="s">
        <v>119</v>
      </c>
    </row>
    <row r="97" spans="1:65" s="2" customFormat="1" ht="16.5" customHeight="1">
      <c r="A97" s="36"/>
      <c r="B97" s="37"/>
      <c r="C97" s="176" t="s">
        <v>84</v>
      </c>
      <c r="D97" s="176" t="s">
        <v>122</v>
      </c>
      <c r="E97" s="177" t="s">
        <v>137</v>
      </c>
      <c r="F97" s="178" t="s">
        <v>138</v>
      </c>
      <c r="G97" s="179" t="s">
        <v>139</v>
      </c>
      <c r="H97" s="180">
        <v>9.6029999999999998</v>
      </c>
      <c r="I97" s="181"/>
      <c r="J97" s="182">
        <f>ROUND(I97*H97,2)</f>
        <v>0</v>
      </c>
      <c r="K97" s="178" t="s">
        <v>126</v>
      </c>
      <c r="L97" s="41"/>
      <c r="M97" s="183" t="s">
        <v>28</v>
      </c>
      <c r="N97" s="184" t="s">
        <v>47</v>
      </c>
      <c r="O97" s="67"/>
      <c r="P97" s="185">
        <f>O97*H97</f>
        <v>0</v>
      </c>
      <c r="Q97" s="185">
        <v>9.7599999999999996E-3</v>
      </c>
      <c r="R97" s="185">
        <f>Q97*H97</f>
        <v>9.3725279999999994E-2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127</v>
      </c>
      <c r="AT97" s="187" t="s">
        <v>122</v>
      </c>
      <c r="AU97" s="187" t="s">
        <v>84</v>
      </c>
      <c r="AY97" s="19" t="s">
        <v>119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127</v>
      </c>
      <c r="BK97" s="188">
        <f>ROUND(I97*H97,2)</f>
        <v>0</v>
      </c>
      <c r="BL97" s="19" t="s">
        <v>127</v>
      </c>
      <c r="BM97" s="187" t="s">
        <v>140</v>
      </c>
    </row>
    <row r="98" spans="1:65" s="2" customFormat="1" ht="28.8">
      <c r="A98" s="36"/>
      <c r="B98" s="37"/>
      <c r="C98" s="38"/>
      <c r="D98" s="189" t="s">
        <v>129</v>
      </c>
      <c r="E98" s="38"/>
      <c r="F98" s="190" t="s">
        <v>141</v>
      </c>
      <c r="G98" s="38"/>
      <c r="H98" s="38"/>
      <c r="I98" s="191"/>
      <c r="J98" s="38"/>
      <c r="K98" s="38"/>
      <c r="L98" s="41"/>
      <c r="M98" s="192"/>
      <c r="N98" s="193"/>
      <c r="O98" s="67"/>
      <c r="P98" s="67"/>
      <c r="Q98" s="67"/>
      <c r="R98" s="67"/>
      <c r="S98" s="67"/>
      <c r="T98" s="68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129</v>
      </c>
      <c r="AU98" s="19" t="s">
        <v>84</v>
      </c>
    </row>
    <row r="99" spans="1:65" s="2" customFormat="1" ht="10.199999999999999">
      <c r="A99" s="36"/>
      <c r="B99" s="37"/>
      <c r="C99" s="38"/>
      <c r="D99" s="194" t="s">
        <v>131</v>
      </c>
      <c r="E99" s="38"/>
      <c r="F99" s="195" t="s">
        <v>142</v>
      </c>
      <c r="G99" s="38"/>
      <c r="H99" s="38"/>
      <c r="I99" s="191"/>
      <c r="J99" s="38"/>
      <c r="K99" s="38"/>
      <c r="L99" s="41"/>
      <c r="M99" s="192"/>
      <c r="N99" s="193"/>
      <c r="O99" s="67"/>
      <c r="P99" s="67"/>
      <c r="Q99" s="67"/>
      <c r="R99" s="67"/>
      <c r="S99" s="67"/>
      <c r="T99" s="68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131</v>
      </c>
      <c r="AU99" s="19" t="s">
        <v>84</v>
      </c>
    </row>
    <row r="100" spans="1:65" s="13" customFormat="1" ht="20.399999999999999">
      <c r="B100" s="196"/>
      <c r="C100" s="197"/>
      <c r="D100" s="189" t="s">
        <v>133</v>
      </c>
      <c r="E100" s="198" t="s">
        <v>28</v>
      </c>
      <c r="F100" s="199" t="s">
        <v>143</v>
      </c>
      <c r="G100" s="197"/>
      <c r="H100" s="198" t="s">
        <v>28</v>
      </c>
      <c r="I100" s="200"/>
      <c r="J100" s="197"/>
      <c r="K100" s="197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133</v>
      </c>
      <c r="AU100" s="205" t="s">
        <v>84</v>
      </c>
      <c r="AV100" s="13" t="s">
        <v>82</v>
      </c>
      <c r="AW100" s="13" t="s">
        <v>35</v>
      </c>
      <c r="AX100" s="13" t="s">
        <v>74</v>
      </c>
      <c r="AY100" s="205" t="s">
        <v>119</v>
      </c>
    </row>
    <row r="101" spans="1:65" s="14" customFormat="1" ht="10.199999999999999">
      <c r="B101" s="206"/>
      <c r="C101" s="207"/>
      <c r="D101" s="189" t="s">
        <v>133</v>
      </c>
      <c r="E101" s="208" t="s">
        <v>28</v>
      </c>
      <c r="F101" s="209" t="s">
        <v>144</v>
      </c>
      <c r="G101" s="207"/>
      <c r="H101" s="210">
        <v>9.6029999999999998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133</v>
      </c>
      <c r="AU101" s="216" t="s">
        <v>84</v>
      </c>
      <c r="AV101" s="14" t="s">
        <v>84</v>
      </c>
      <c r="AW101" s="14" t="s">
        <v>35</v>
      </c>
      <c r="AX101" s="14" t="s">
        <v>82</v>
      </c>
      <c r="AY101" s="216" t="s">
        <v>119</v>
      </c>
    </row>
    <row r="102" spans="1:65" s="2" customFormat="1" ht="16.5" customHeight="1">
      <c r="A102" s="36"/>
      <c r="B102" s="37"/>
      <c r="C102" s="176" t="s">
        <v>120</v>
      </c>
      <c r="D102" s="176" t="s">
        <v>122</v>
      </c>
      <c r="E102" s="177" t="s">
        <v>145</v>
      </c>
      <c r="F102" s="178" t="s">
        <v>146</v>
      </c>
      <c r="G102" s="179" t="s">
        <v>139</v>
      </c>
      <c r="H102" s="180">
        <v>9.6029999999999998</v>
      </c>
      <c r="I102" s="181"/>
      <c r="J102" s="182">
        <f>ROUND(I102*H102,2)</f>
        <v>0</v>
      </c>
      <c r="K102" s="178" t="s">
        <v>126</v>
      </c>
      <c r="L102" s="41"/>
      <c r="M102" s="183" t="s">
        <v>28</v>
      </c>
      <c r="N102" s="184" t="s">
        <v>47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127</v>
      </c>
      <c r="AT102" s="187" t="s">
        <v>122</v>
      </c>
      <c r="AU102" s="187" t="s">
        <v>84</v>
      </c>
      <c r="AY102" s="19" t="s">
        <v>119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127</v>
      </c>
      <c r="BK102" s="188">
        <f>ROUND(I102*H102,2)</f>
        <v>0</v>
      </c>
      <c r="BL102" s="19" t="s">
        <v>127</v>
      </c>
      <c r="BM102" s="187" t="s">
        <v>147</v>
      </c>
    </row>
    <row r="103" spans="1:65" s="2" customFormat="1" ht="28.8">
      <c r="A103" s="36"/>
      <c r="B103" s="37"/>
      <c r="C103" s="38"/>
      <c r="D103" s="189" t="s">
        <v>129</v>
      </c>
      <c r="E103" s="38"/>
      <c r="F103" s="190" t="s">
        <v>148</v>
      </c>
      <c r="G103" s="38"/>
      <c r="H103" s="38"/>
      <c r="I103" s="191"/>
      <c r="J103" s="38"/>
      <c r="K103" s="38"/>
      <c r="L103" s="41"/>
      <c r="M103" s="192"/>
      <c r="N103" s="193"/>
      <c r="O103" s="67"/>
      <c r="P103" s="67"/>
      <c r="Q103" s="67"/>
      <c r="R103" s="67"/>
      <c r="S103" s="67"/>
      <c r="T103" s="68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129</v>
      </c>
      <c r="AU103" s="19" t="s">
        <v>84</v>
      </c>
    </row>
    <row r="104" spans="1:65" s="2" customFormat="1" ht="10.199999999999999">
      <c r="A104" s="36"/>
      <c r="B104" s="37"/>
      <c r="C104" s="38"/>
      <c r="D104" s="194" t="s">
        <v>131</v>
      </c>
      <c r="E104" s="38"/>
      <c r="F104" s="195" t="s">
        <v>149</v>
      </c>
      <c r="G104" s="38"/>
      <c r="H104" s="38"/>
      <c r="I104" s="191"/>
      <c r="J104" s="38"/>
      <c r="K104" s="38"/>
      <c r="L104" s="41"/>
      <c r="M104" s="192"/>
      <c r="N104" s="193"/>
      <c r="O104" s="67"/>
      <c r="P104" s="67"/>
      <c r="Q104" s="67"/>
      <c r="R104" s="67"/>
      <c r="S104" s="67"/>
      <c r="T104" s="68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131</v>
      </c>
      <c r="AU104" s="19" t="s">
        <v>84</v>
      </c>
    </row>
    <row r="105" spans="1:65" s="2" customFormat="1" ht="16.5" customHeight="1">
      <c r="A105" s="36"/>
      <c r="B105" s="37"/>
      <c r="C105" s="176" t="s">
        <v>127</v>
      </c>
      <c r="D105" s="176" t="s">
        <v>122</v>
      </c>
      <c r="E105" s="177" t="s">
        <v>150</v>
      </c>
      <c r="F105" s="178" t="s">
        <v>151</v>
      </c>
      <c r="G105" s="179" t="s">
        <v>152</v>
      </c>
      <c r="H105" s="180">
        <v>5.0999999999999997E-2</v>
      </c>
      <c r="I105" s="181"/>
      <c r="J105" s="182">
        <f>ROUND(I105*H105,2)</f>
        <v>0</v>
      </c>
      <c r="K105" s="178" t="s">
        <v>126</v>
      </c>
      <c r="L105" s="41"/>
      <c r="M105" s="183" t="s">
        <v>28</v>
      </c>
      <c r="N105" s="184" t="s">
        <v>47</v>
      </c>
      <c r="O105" s="67"/>
      <c r="P105" s="185">
        <f>O105*H105</f>
        <v>0</v>
      </c>
      <c r="Q105" s="185">
        <v>1.09528</v>
      </c>
      <c r="R105" s="185">
        <f>Q105*H105</f>
        <v>5.5859279999999997E-2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127</v>
      </c>
      <c r="AT105" s="187" t="s">
        <v>122</v>
      </c>
      <c r="AU105" s="187" t="s">
        <v>84</v>
      </c>
      <c r="AY105" s="19" t="s">
        <v>119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127</v>
      </c>
      <c r="BK105" s="188">
        <f>ROUND(I105*H105,2)</f>
        <v>0</v>
      </c>
      <c r="BL105" s="19" t="s">
        <v>127</v>
      </c>
      <c r="BM105" s="187" t="s">
        <v>153</v>
      </c>
    </row>
    <row r="106" spans="1:65" s="2" customFormat="1" ht="28.8">
      <c r="A106" s="36"/>
      <c r="B106" s="37"/>
      <c r="C106" s="38"/>
      <c r="D106" s="189" t="s">
        <v>129</v>
      </c>
      <c r="E106" s="38"/>
      <c r="F106" s="190" t="s">
        <v>154</v>
      </c>
      <c r="G106" s="38"/>
      <c r="H106" s="38"/>
      <c r="I106" s="191"/>
      <c r="J106" s="38"/>
      <c r="K106" s="38"/>
      <c r="L106" s="41"/>
      <c r="M106" s="192"/>
      <c r="N106" s="193"/>
      <c r="O106" s="67"/>
      <c r="P106" s="67"/>
      <c r="Q106" s="67"/>
      <c r="R106" s="67"/>
      <c r="S106" s="67"/>
      <c r="T106" s="68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129</v>
      </c>
      <c r="AU106" s="19" t="s">
        <v>84</v>
      </c>
    </row>
    <row r="107" spans="1:65" s="2" customFormat="1" ht="10.199999999999999">
      <c r="A107" s="36"/>
      <c r="B107" s="37"/>
      <c r="C107" s="38"/>
      <c r="D107" s="194" t="s">
        <v>131</v>
      </c>
      <c r="E107" s="38"/>
      <c r="F107" s="195" t="s">
        <v>155</v>
      </c>
      <c r="G107" s="38"/>
      <c r="H107" s="38"/>
      <c r="I107" s="191"/>
      <c r="J107" s="38"/>
      <c r="K107" s="38"/>
      <c r="L107" s="41"/>
      <c r="M107" s="192"/>
      <c r="N107" s="193"/>
      <c r="O107" s="67"/>
      <c r="P107" s="67"/>
      <c r="Q107" s="67"/>
      <c r="R107" s="67"/>
      <c r="S107" s="67"/>
      <c r="T107" s="6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131</v>
      </c>
      <c r="AU107" s="19" t="s">
        <v>84</v>
      </c>
    </row>
    <row r="108" spans="1:65" s="13" customFormat="1" ht="10.199999999999999">
      <c r="B108" s="196"/>
      <c r="C108" s="197"/>
      <c r="D108" s="189" t="s">
        <v>133</v>
      </c>
      <c r="E108" s="198" t="s">
        <v>28</v>
      </c>
      <c r="F108" s="199" t="s">
        <v>156</v>
      </c>
      <c r="G108" s="197"/>
      <c r="H108" s="198" t="s">
        <v>28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133</v>
      </c>
      <c r="AU108" s="205" t="s">
        <v>84</v>
      </c>
      <c r="AV108" s="13" t="s">
        <v>82</v>
      </c>
      <c r="AW108" s="13" t="s">
        <v>35</v>
      </c>
      <c r="AX108" s="13" t="s">
        <v>74</v>
      </c>
      <c r="AY108" s="205" t="s">
        <v>119</v>
      </c>
    </row>
    <row r="109" spans="1:65" s="14" customFormat="1" ht="10.199999999999999">
      <c r="B109" s="206"/>
      <c r="C109" s="207"/>
      <c r="D109" s="189" t="s">
        <v>133</v>
      </c>
      <c r="E109" s="208" t="s">
        <v>28</v>
      </c>
      <c r="F109" s="209" t="s">
        <v>157</v>
      </c>
      <c r="G109" s="207"/>
      <c r="H109" s="210">
        <v>2.9000000000000001E-2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133</v>
      </c>
      <c r="AU109" s="216" t="s">
        <v>84</v>
      </c>
      <c r="AV109" s="14" t="s">
        <v>84</v>
      </c>
      <c r="AW109" s="14" t="s">
        <v>35</v>
      </c>
      <c r="AX109" s="14" t="s">
        <v>74</v>
      </c>
      <c r="AY109" s="216" t="s">
        <v>119</v>
      </c>
    </row>
    <row r="110" spans="1:65" s="14" customFormat="1" ht="10.199999999999999">
      <c r="B110" s="206"/>
      <c r="C110" s="207"/>
      <c r="D110" s="189" t="s">
        <v>133</v>
      </c>
      <c r="E110" s="208" t="s">
        <v>28</v>
      </c>
      <c r="F110" s="209" t="s">
        <v>158</v>
      </c>
      <c r="G110" s="207"/>
      <c r="H110" s="210">
        <v>2.1999999999999999E-2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133</v>
      </c>
      <c r="AU110" s="216" t="s">
        <v>84</v>
      </c>
      <c r="AV110" s="14" t="s">
        <v>84</v>
      </c>
      <c r="AW110" s="14" t="s">
        <v>35</v>
      </c>
      <c r="AX110" s="14" t="s">
        <v>74</v>
      </c>
      <c r="AY110" s="216" t="s">
        <v>119</v>
      </c>
    </row>
    <row r="111" spans="1:65" s="15" customFormat="1" ht="10.199999999999999">
      <c r="B111" s="217"/>
      <c r="C111" s="218"/>
      <c r="D111" s="189" t="s">
        <v>133</v>
      </c>
      <c r="E111" s="219" t="s">
        <v>28</v>
      </c>
      <c r="F111" s="220" t="s">
        <v>159</v>
      </c>
      <c r="G111" s="218"/>
      <c r="H111" s="221">
        <v>5.0999999999999997E-2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133</v>
      </c>
      <c r="AU111" s="227" t="s">
        <v>84</v>
      </c>
      <c r="AV111" s="15" t="s">
        <v>127</v>
      </c>
      <c r="AW111" s="15" t="s">
        <v>35</v>
      </c>
      <c r="AX111" s="15" t="s">
        <v>82</v>
      </c>
      <c r="AY111" s="227" t="s">
        <v>119</v>
      </c>
    </row>
    <row r="112" spans="1:65" s="12" customFormat="1" ht="22.8" customHeight="1">
      <c r="B112" s="160"/>
      <c r="C112" s="161"/>
      <c r="D112" s="162" t="s">
        <v>73</v>
      </c>
      <c r="E112" s="174" t="s">
        <v>160</v>
      </c>
      <c r="F112" s="174" t="s">
        <v>161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SUM(P113:P133)</f>
        <v>0</v>
      </c>
      <c r="Q112" s="168"/>
      <c r="R112" s="169">
        <f>SUM(R113:R133)</f>
        <v>2.3529868499999997</v>
      </c>
      <c r="S112" s="168"/>
      <c r="T112" s="170">
        <f>SUM(T113:T133)</f>
        <v>0</v>
      </c>
      <c r="AR112" s="171" t="s">
        <v>82</v>
      </c>
      <c r="AT112" s="172" t="s">
        <v>73</v>
      </c>
      <c r="AU112" s="172" t="s">
        <v>82</v>
      </c>
      <c r="AY112" s="171" t="s">
        <v>119</v>
      </c>
      <c r="BK112" s="173">
        <f>SUM(BK113:BK133)</f>
        <v>0</v>
      </c>
    </row>
    <row r="113" spans="1:65" s="2" customFormat="1" ht="16.5" customHeight="1">
      <c r="A113" s="36"/>
      <c r="B113" s="37"/>
      <c r="C113" s="176" t="s">
        <v>162</v>
      </c>
      <c r="D113" s="176" t="s">
        <v>122</v>
      </c>
      <c r="E113" s="177" t="s">
        <v>163</v>
      </c>
      <c r="F113" s="178" t="s">
        <v>164</v>
      </c>
      <c r="G113" s="179" t="s">
        <v>165</v>
      </c>
      <c r="H113" s="180">
        <v>5.85</v>
      </c>
      <c r="I113" s="181"/>
      <c r="J113" s="182">
        <f>ROUND(I113*H113,2)</f>
        <v>0</v>
      </c>
      <c r="K113" s="178" t="s">
        <v>28</v>
      </c>
      <c r="L113" s="41"/>
      <c r="M113" s="183" t="s">
        <v>28</v>
      </c>
      <c r="N113" s="184" t="s">
        <v>47</v>
      </c>
      <c r="O113" s="67"/>
      <c r="P113" s="185">
        <f>O113*H113</f>
        <v>0</v>
      </c>
      <c r="Q113" s="185">
        <v>7.3999999999999999E-4</v>
      </c>
      <c r="R113" s="185">
        <f>Q113*H113</f>
        <v>4.3289999999999995E-3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127</v>
      </c>
      <c r="AT113" s="187" t="s">
        <v>122</v>
      </c>
      <c r="AU113" s="187" t="s">
        <v>84</v>
      </c>
      <c r="AY113" s="19" t="s">
        <v>119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127</v>
      </c>
      <c r="BK113" s="188">
        <f>ROUND(I113*H113,2)</f>
        <v>0</v>
      </c>
      <c r="BL113" s="19" t="s">
        <v>127</v>
      </c>
      <c r="BM113" s="187" t="s">
        <v>166</v>
      </c>
    </row>
    <row r="114" spans="1:65" s="2" customFormat="1" ht="10.199999999999999">
      <c r="A114" s="36"/>
      <c r="B114" s="37"/>
      <c r="C114" s="38"/>
      <c r="D114" s="189" t="s">
        <v>129</v>
      </c>
      <c r="E114" s="38"/>
      <c r="F114" s="190" t="s">
        <v>167</v>
      </c>
      <c r="G114" s="38"/>
      <c r="H114" s="38"/>
      <c r="I114" s="191"/>
      <c r="J114" s="38"/>
      <c r="K114" s="38"/>
      <c r="L114" s="41"/>
      <c r="M114" s="192"/>
      <c r="N114" s="193"/>
      <c r="O114" s="67"/>
      <c r="P114" s="67"/>
      <c r="Q114" s="67"/>
      <c r="R114" s="67"/>
      <c r="S114" s="67"/>
      <c r="T114" s="68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129</v>
      </c>
      <c r="AU114" s="19" t="s">
        <v>84</v>
      </c>
    </row>
    <row r="115" spans="1:65" s="13" customFormat="1" ht="10.199999999999999">
      <c r="B115" s="196"/>
      <c r="C115" s="197"/>
      <c r="D115" s="189" t="s">
        <v>133</v>
      </c>
      <c r="E115" s="198" t="s">
        <v>28</v>
      </c>
      <c r="F115" s="199" t="s">
        <v>168</v>
      </c>
      <c r="G115" s="197"/>
      <c r="H115" s="198" t="s">
        <v>28</v>
      </c>
      <c r="I115" s="200"/>
      <c r="J115" s="197"/>
      <c r="K115" s="197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133</v>
      </c>
      <c r="AU115" s="205" t="s">
        <v>84</v>
      </c>
      <c r="AV115" s="13" t="s">
        <v>82</v>
      </c>
      <c r="AW115" s="13" t="s">
        <v>35</v>
      </c>
      <c r="AX115" s="13" t="s">
        <v>74</v>
      </c>
      <c r="AY115" s="205" t="s">
        <v>119</v>
      </c>
    </row>
    <row r="116" spans="1:65" s="13" customFormat="1" ht="10.199999999999999">
      <c r="B116" s="196"/>
      <c r="C116" s="197"/>
      <c r="D116" s="189" t="s">
        <v>133</v>
      </c>
      <c r="E116" s="198" t="s">
        <v>28</v>
      </c>
      <c r="F116" s="199" t="s">
        <v>169</v>
      </c>
      <c r="G116" s="197"/>
      <c r="H116" s="198" t="s">
        <v>28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133</v>
      </c>
      <c r="AU116" s="205" t="s">
        <v>84</v>
      </c>
      <c r="AV116" s="13" t="s">
        <v>82</v>
      </c>
      <c r="AW116" s="13" t="s">
        <v>35</v>
      </c>
      <c r="AX116" s="13" t="s">
        <v>74</v>
      </c>
      <c r="AY116" s="205" t="s">
        <v>119</v>
      </c>
    </row>
    <row r="117" spans="1:65" s="14" customFormat="1" ht="10.199999999999999">
      <c r="B117" s="206"/>
      <c r="C117" s="207"/>
      <c r="D117" s="189" t="s">
        <v>133</v>
      </c>
      <c r="E117" s="208" t="s">
        <v>28</v>
      </c>
      <c r="F117" s="209" t="s">
        <v>170</v>
      </c>
      <c r="G117" s="207"/>
      <c r="H117" s="210">
        <v>5.85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133</v>
      </c>
      <c r="AU117" s="216" t="s">
        <v>84</v>
      </c>
      <c r="AV117" s="14" t="s">
        <v>84</v>
      </c>
      <c r="AW117" s="14" t="s">
        <v>35</v>
      </c>
      <c r="AX117" s="14" t="s">
        <v>82</v>
      </c>
      <c r="AY117" s="216" t="s">
        <v>119</v>
      </c>
    </row>
    <row r="118" spans="1:65" s="2" customFormat="1" ht="16.5" customHeight="1">
      <c r="A118" s="36"/>
      <c r="B118" s="37"/>
      <c r="C118" s="176" t="s">
        <v>160</v>
      </c>
      <c r="D118" s="176" t="s">
        <v>122</v>
      </c>
      <c r="E118" s="177" t="s">
        <v>171</v>
      </c>
      <c r="F118" s="178" t="s">
        <v>172</v>
      </c>
      <c r="G118" s="179" t="s">
        <v>139</v>
      </c>
      <c r="H118" s="180">
        <v>4.5149999999999997</v>
      </c>
      <c r="I118" s="181"/>
      <c r="J118" s="182">
        <f>ROUND(I118*H118,2)</f>
        <v>0</v>
      </c>
      <c r="K118" s="178" t="s">
        <v>126</v>
      </c>
      <c r="L118" s="41"/>
      <c r="M118" s="183" t="s">
        <v>28</v>
      </c>
      <c r="N118" s="184" t="s">
        <v>47</v>
      </c>
      <c r="O118" s="67"/>
      <c r="P118" s="185">
        <f>O118*H118</f>
        <v>0</v>
      </c>
      <c r="Q118" s="185">
        <v>9.153E-2</v>
      </c>
      <c r="R118" s="185">
        <f>Q118*H118</f>
        <v>0.41325794999999999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127</v>
      </c>
      <c r="AT118" s="187" t="s">
        <v>122</v>
      </c>
      <c r="AU118" s="187" t="s">
        <v>84</v>
      </c>
      <c r="AY118" s="19" t="s">
        <v>119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127</v>
      </c>
      <c r="BK118" s="188">
        <f>ROUND(I118*H118,2)</f>
        <v>0</v>
      </c>
      <c r="BL118" s="19" t="s">
        <v>127</v>
      </c>
      <c r="BM118" s="187" t="s">
        <v>173</v>
      </c>
    </row>
    <row r="119" spans="1:65" s="2" customFormat="1" ht="19.2">
      <c r="A119" s="36"/>
      <c r="B119" s="37"/>
      <c r="C119" s="38"/>
      <c r="D119" s="189" t="s">
        <v>129</v>
      </c>
      <c r="E119" s="38"/>
      <c r="F119" s="190" t="s">
        <v>174</v>
      </c>
      <c r="G119" s="38"/>
      <c r="H119" s="38"/>
      <c r="I119" s="191"/>
      <c r="J119" s="38"/>
      <c r="K119" s="38"/>
      <c r="L119" s="41"/>
      <c r="M119" s="192"/>
      <c r="N119" s="193"/>
      <c r="O119" s="67"/>
      <c r="P119" s="67"/>
      <c r="Q119" s="67"/>
      <c r="R119" s="67"/>
      <c r="S119" s="67"/>
      <c r="T119" s="68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129</v>
      </c>
      <c r="AU119" s="19" t="s">
        <v>84</v>
      </c>
    </row>
    <row r="120" spans="1:65" s="2" customFormat="1" ht="10.199999999999999">
      <c r="A120" s="36"/>
      <c r="B120" s="37"/>
      <c r="C120" s="38"/>
      <c r="D120" s="194" t="s">
        <v>131</v>
      </c>
      <c r="E120" s="38"/>
      <c r="F120" s="195" t="s">
        <v>175</v>
      </c>
      <c r="G120" s="38"/>
      <c r="H120" s="38"/>
      <c r="I120" s="191"/>
      <c r="J120" s="38"/>
      <c r="K120" s="38"/>
      <c r="L120" s="41"/>
      <c r="M120" s="192"/>
      <c r="N120" s="193"/>
      <c r="O120" s="67"/>
      <c r="P120" s="67"/>
      <c r="Q120" s="67"/>
      <c r="R120" s="67"/>
      <c r="S120" s="67"/>
      <c r="T120" s="68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131</v>
      </c>
      <c r="AU120" s="19" t="s">
        <v>84</v>
      </c>
    </row>
    <row r="121" spans="1:65" s="13" customFormat="1" ht="10.199999999999999">
      <c r="B121" s="196"/>
      <c r="C121" s="197"/>
      <c r="D121" s="189" t="s">
        <v>133</v>
      </c>
      <c r="E121" s="198" t="s">
        <v>28</v>
      </c>
      <c r="F121" s="199" t="s">
        <v>176</v>
      </c>
      <c r="G121" s="197"/>
      <c r="H121" s="198" t="s">
        <v>28</v>
      </c>
      <c r="I121" s="200"/>
      <c r="J121" s="197"/>
      <c r="K121" s="197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133</v>
      </c>
      <c r="AU121" s="205" t="s">
        <v>84</v>
      </c>
      <c r="AV121" s="13" t="s">
        <v>82</v>
      </c>
      <c r="AW121" s="13" t="s">
        <v>35</v>
      </c>
      <c r="AX121" s="13" t="s">
        <v>74</v>
      </c>
      <c r="AY121" s="205" t="s">
        <v>119</v>
      </c>
    </row>
    <row r="122" spans="1:65" s="14" customFormat="1" ht="10.199999999999999">
      <c r="B122" s="206"/>
      <c r="C122" s="207"/>
      <c r="D122" s="189" t="s">
        <v>133</v>
      </c>
      <c r="E122" s="208" t="s">
        <v>28</v>
      </c>
      <c r="F122" s="209" t="s">
        <v>177</v>
      </c>
      <c r="G122" s="207"/>
      <c r="H122" s="210">
        <v>4.5149999999999997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133</v>
      </c>
      <c r="AU122" s="216" t="s">
        <v>84</v>
      </c>
      <c r="AV122" s="14" t="s">
        <v>84</v>
      </c>
      <c r="AW122" s="14" t="s">
        <v>35</v>
      </c>
      <c r="AX122" s="14" t="s">
        <v>82</v>
      </c>
      <c r="AY122" s="216" t="s">
        <v>119</v>
      </c>
    </row>
    <row r="123" spans="1:65" s="2" customFormat="1" ht="16.5" customHeight="1">
      <c r="A123" s="36"/>
      <c r="B123" s="37"/>
      <c r="C123" s="176" t="s">
        <v>178</v>
      </c>
      <c r="D123" s="176" t="s">
        <v>122</v>
      </c>
      <c r="E123" s="177" t="s">
        <v>179</v>
      </c>
      <c r="F123" s="178" t="s">
        <v>180</v>
      </c>
      <c r="G123" s="179" t="s">
        <v>165</v>
      </c>
      <c r="H123" s="180">
        <v>12.9</v>
      </c>
      <c r="I123" s="181"/>
      <c r="J123" s="182">
        <f>ROUND(I123*H123,2)</f>
        <v>0</v>
      </c>
      <c r="K123" s="178" t="s">
        <v>28</v>
      </c>
      <c r="L123" s="41"/>
      <c r="M123" s="183" t="s">
        <v>28</v>
      </c>
      <c r="N123" s="184" t="s">
        <v>47</v>
      </c>
      <c r="O123" s="67"/>
      <c r="P123" s="185">
        <f>O123*H123</f>
        <v>0</v>
      </c>
      <c r="Q123" s="185">
        <v>0.13075999999999999</v>
      </c>
      <c r="R123" s="185">
        <f>Q123*H123</f>
        <v>1.686804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127</v>
      </c>
      <c r="AT123" s="187" t="s">
        <v>122</v>
      </c>
      <c r="AU123" s="187" t="s">
        <v>84</v>
      </c>
      <c r="AY123" s="19" t="s">
        <v>119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127</v>
      </c>
      <c r="BK123" s="188">
        <f>ROUND(I123*H123,2)</f>
        <v>0</v>
      </c>
      <c r="BL123" s="19" t="s">
        <v>127</v>
      </c>
      <c r="BM123" s="187" t="s">
        <v>181</v>
      </c>
    </row>
    <row r="124" spans="1:65" s="2" customFormat="1" ht="19.2">
      <c r="A124" s="36"/>
      <c r="B124" s="37"/>
      <c r="C124" s="38"/>
      <c r="D124" s="189" t="s">
        <v>129</v>
      </c>
      <c r="E124" s="38"/>
      <c r="F124" s="190" t="s">
        <v>182</v>
      </c>
      <c r="G124" s="38"/>
      <c r="H124" s="38"/>
      <c r="I124" s="191"/>
      <c r="J124" s="38"/>
      <c r="K124" s="38"/>
      <c r="L124" s="41"/>
      <c r="M124" s="192"/>
      <c r="N124" s="193"/>
      <c r="O124" s="67"/>
      <c r="P124" s="67"/>
      <c r="Q124" s="67"/>
      <c r="R124" s="67"/>
      <c r="S124" s="67"/>
      <c r="T124" s="6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129</v>
      </c>
      <c r="AU124" s="19" t="s">
        <v>84</v>
      </c>
    </row>
    <row r="125" spans="1:65" s="13" customFormat="1" ht="10.199999999999999">
      <c r="B125" s="196"/>
      <c r="C125" s="197"/>
      <c r="D125" s="189" t="s">
        <v>133</v>
      </c>
      <c r="E125" s="198" t="s">
        <v>28</v>
      </c>
      <c r="F125" s="199" t="s">
        <v>134</v>
      </c>
      <c r="G125" s="197"/>
      <c r="H125" s="198" t="s">
        <v>28</v>
      </c>
      <c r="I125" s="200"/>
      <c r="J125" s="197"/>
      <c r="K125" s="197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133</v>
      </c>
      <c r="AU125" s="205" t="s">
        <v>84</v>
      </c>
      <c r="AV125" s="13" t="s">
        <v>82</v>
      </c>
      <c r="AW125" s="13" t="s">
        <v>35</v>
      </c>
      <c r="AX125" s="13" t="s">
        <v>74</v>
      </c>
      <c r="AY125" s="205" t="s">
        <v>119</v>
      </c>
    </row>
    <row r="126" spans="1:65" s="13" customFormat="1" ht="10.199999999999999">
      <c r="B126" s="196"/>
      <c r="C126" s="197"/>
      <c r="D126" s="189" t="s">
        <v>133</v>
      </c>
      <c r="E126" s="198" t="s">
        <v>28</v>
      </c>
      <c r="F126" s="199" t="s">
        <v>183</v>
      </c>
      <c r="G126" s="197"/>
      <c r="H126" s="198" t="s">
        <v>28</v>
      </c>
      <c r="I126" s="200"/>
      <c r="J126" s="197"/>
      <c r="K126" s="197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133</v>
      </c>
      <c r="AU126" s="205" t="s">
        <v>84</v>
      </c>
      <c r="AV126" s="13" t="s">
        <v>82</v>
      </c>
      <c r="AW126" s="13" t="s">
        <v>35</v>
      </c>
      <c r="AX126" s="13" t="s">
        <v>74</v>
      </c>
      <c r="AY126" s="205" t="s">
        <v>119</v>
      </c>
    </row>
    <row r="127" spans="1:65" s="13" customFormat="1" ht="10.199999999999999">
      <c r="B127" s="196"/>
      <c r="C127" s="197"/>
      <c r="D127" s="189" t="s">
        <v>133</v>
      </c>
      <c r="E127" s="198" t="s">
        <v>28</v>
      </c>
      <c r="F127" s="199" t="s">
        <v>184</v>
      </c>
      <c r="G127" s="197"/>
      <c r="H127" s="198" t="s">
        <v>28</v>
      </c>
      <c r="I127" s="200"/>
      <c r="J127" s="197"/>
      <c r="K127" s="197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133</v>
      </c>
      <c r="AU127" s="205" t="s">
        <v>84</v>
      </c>
      <c r="AV127" s="13" t="s">
        <v>82</v>
      </c>
      <c r="AW127" s="13" t="s">
        <v>35</v>
      </c>
      <c r="AX127" s="13" t="s">
        <v>74</v>
      </c>
      <c r="AY127" s="205" t="s">
        <v>119</v>
      </c>
    </row>
    <row r="128" spans="1:65" s="14" customFormat="1" ht="10.199999999999999">
      <c r="B128" s="206"/>
      <c r="C128" s="207"/>
      <c r="D128" s="189" t="s">
        <v>133</v>
      </c>
      <c r="E128" s="208" t="s">
        <v>28</v>
      </c>
      <c r="F128" s="209" t="s">
        <v>185</v>
      </c>
      <c r="G128" s="207"/>
      <c r="H128" s="210">
        <v>12.9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133</v>
      </c>
      <c r="AU128" s="216" t="s">
        <v>84</v>
      </c>
      <c r="AV128" s="14" t="s">
        <v>84</v>
      </c>
      <c r="AW128" s="14" t="s">
        <v>35</v>
      </c>
      <c r="AX128" s="14" t="s">
        <v>82</v>
      </c>
      <c r="AY128" s="216" t="s">
        <v>119</v>
      </c>
    </row>
    <row r="129" spans="1:65" s="2" customFormat="1" ht="16.5" customHeight="1">
      <c r="A129" s="36"/>
      <c r="B129" s="37"/>
      <c r="C129" s="176" t="s">
        <v>186</v>
      </c>
      <c r="D129" s="176" t="s">
        <v>122</v>
      </c>
      <c r="E129" s="177" t="s">
        <v>187</v>
      </c>
      <c r="F129" s="178" t="s">
        <v>188</v>
      </c>
      <c r="G129" s="179" t="s">
        <v>139</v>
      </c>
      <c r="H129" s="180">
        <v>4.5149999999999997</v>
      </c>
      <c r="I129" s="181"/>
      <c r="J129" s="182">
        <f>ROUND(I129*H129,2)</f>
        <v>0</v>
      </c>
      <c r="K129" s="178" t="s">
        <v>126</v>
      </c>
      <c r="L129" s="41"/>
      <c r="M129" s="183" t="s">
        <v>28</v>
      </c>
      <c r="N129" s="184" t="s">
        <v>47</v>
      </c>
      <c r="O129" s="67"/>
      <c r="P129" s="185">
        <f>O129*H129</f>
        <v>0</v>
      </c>
      <c r="Q129" s="185">
        <v>5.5059999999999998E-2</v>
      </c>
      <c r="R129" s="185">
        <f>Q129*H129</f>
        <v>0.24859589999999998</v>
      </c>
      <c r="S129" s="185">
        <v>0</v>
      </c>
      <c r="T129" s="18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127</v>
      </c>
      <c r="AT129" s="187" t="s">
        <v>122</v>
      </c>
      <c r="AU129" s="187" t="s">
        <v>84</v>
      </c>
      <c r="AY129" s="19" t="s">
        <v>119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127</v>
      </c>
      <c r="BK129" s="188">
        <f>ROUND(I129*H129,2)</f>
        <v>0</v>
      </c>
      <c r="BL129" s="19" t="s">
        <v>127</v>
      </c>
      <c r="BM129" s="187" t="s">
        <v>189</v>
      </c>
    </row>
    <row r="130" spans="1:65" s="2" customFormat="1" ht="19.2">
      <c r="A130" s="36"/>
      <c r="B130" s="37"/>
      <c r="C130" s="38"/>
      <c r="D130" s="189" t="s">
        <v>129</v>
      </c>
      <c r="E130" s="38"/>
      <c r="F130" s="190" t="s">
        <v>190</v>
      </c>
      <c r="G130" s="38"/>
      <c r="H130" s="38"/>
      <c r="I130" s="191"/>
      <c r="J130" s="38"/>
      <c r="K130" s="38"/>
      <c r="L130" s="41"/>
      <c r="M130" s="192"/>
      <c r="N130" s="193"/>
      <c r="O130" s="67"/>
      <c r="P130" s="67"/>
      <c r="Q130" s="67"/>
      <c r="R130" s="67"/>
      <c r="S130" s="67"/>
      <c r="T130" s="68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129</v>
      </c>
      <c r="AU130" s="19" t="s">
        <v>84</v>
      </c>
    </row>
    <row r="131" spans="1:65" s="2" customFormat="1" ht="10.199999999999999">
      <c r="A131" s="36"/>
      <c r="B131" s="37"/>
      <c r="C131" s="38"/>
      <c r="D131" s="194" t="s">
        <v>131</v>
      </c>
      <c r="E131" s="38"/>
      <c r="F131" s="195" t="s">
        <v>191</v>
      </c>
      <c r="G131" s="38"/>
      <c r="H131" s="38"/>
      <c r="I131" s="191"/>
      <c r="J131" s="38"/>
      <c r="K131" s="38"/>
      <c r="L131" s="41"/>
      <c r="M131" s="192"/>
      <c r="N131" s="193"/>
      <c r="O131" s="67"/>
      <c r="P131" s="67"/>
      <c r="Q131" s="67"/>
      <c r="R131" s="67"/>
      <c r="S131" s="67"/>
      <c r="T131" s="68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131</v>
      </c>
      <c r="AU131" s="19" t="s">
        <v>84</v>
      </c>
    </row>
    <row r="132" spans="1:65" s="13" customFormat="1" ht="10.199999999999999">
      <c r="B132" s="196"/>
      <c r="C132" s="197"/>
      <c r="D132" s="189" t="s">
        <v>133</v>
      </c>
      <c r="E132" s="198" t="s">
        <v>28</v>
      </c>
      <c r="F132" s="199" t="s">
        <v>192</v>
      </c>
      <c r="G132" s="197"/>
      <c r="H132" s="198" t="s">
        <v>28</v>
      </c>
      <c r="I132" s="200"/>
      <c r="J132" s="197"/>
      <c r="K132" s="197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133</v>
      </c>
      <c r="AU132" s="205" t="s">
        <v>84</v>
      </c>
      <c r="AV132" s="13" t="s">
        <v>82</v>
      </c>
      <c r="AW132" s="13" t="s">
        <v>35</v>
      </c>
      <c r="AX132" s="13" t="s">
        <v>74</v>
      </c>
      <c r="AY132" s="205" t="s">
        <v>119</v>
      </c>
    </row>
    <row r="133" spans="1:65" s="14" customFormat="1" ht="10.199999999999999">
      <c r="B133" s="206"/>
      <c r="C133" s="207"/>
      <c r="D133" s="189" t="s">
        <v>133</v>
      </c>
      <c r="E133" s="208" t="s">
        <v>28</v>
      </c>
      <c r="F133" s="209" t="s">
        <v>177</v>
      </c>
      <c r="G133" s="207"/>
      <c r="H133" s="210">
        <v>4.5149999999999997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133</v>
      </c>
      <c r="AU133" s="216" t="s">
        <v>84</v>
      </c>
      <c r="AV133" s="14" t="s">
        <v>84</v>
      </c>
      <c r="AW133" s="14" t="s">
        <v>35</v>
      </c>
      <c r="AX133" s="14" t="s">
        <v>82</v>
      </c>
      <c r="AY133" s="216" t="s">
        <v>119</v>
      </c>
    </row>
    <row r="134" spans="1:65" s="12" customFormat="1" ht="22.8" customHeight="1">
      <c r="B134" s="160"/>
      <c r="C134" s="161"/>
      <c r="D134" s="162" t="s">
        <v>73</v>
      </c>
      <c r="E134" s="174" t="s">
        <v>193</v>
      </c>
      <c r="F134" s="174" t="s">
        <v>194</v>
      </c>
      <c r="G134" s="161"/>
      <c r="H134" s="161"/>
      <c r="I134" s="164"/>
      <c r="J134" s="175">
        <f>BK134</f>
        <v>0</v>
      </c>
      <c r="K134" s="161"/>
      <c r="L134" s="166"/>
      <c r="M134" s="167"/>
      <c r="N134" s="168"/>
      <c r="O134" s="168"/>
      <c r="P134" s="169">
        <f>SUM(P135:P254)</f>
        <v>0</v>
      </c>
      <c r="Q134" s="168"/>
      <c r="R134" s="169">
        <f>SUM(R135:R254)</f>
        <v>0.12098880000000001</v>
      </c>
      <c r="S134" s="168"/>
      <c r="T134" s="170">
        <f>SUM(T135:T254)</f>
        <v>3.5729399999999996</v>
      </c>
      <c r="AR134" s="171" t="s">
        <v>82</v>
      </c>
      <c r="AT134" s="172" t="s">
        <v>73</v>
      </c>
      <c r="AU134" s="172" t="s">
        <v>82</v>
      </c>
      <c r="AY134" s="171" t="s">
        <v>119</v>
      </c>
      <c r="BK134" s="173">
        <f>SUM(BK135:BK254)</f>
        <v>0</v>
      </c>
    </row>
    <row r="135" spans="1:65" s="2" customFormat="1" ht="16.5" customHeight="1">
      <c r="A135" s="36"/>
      <c r="B135" s="37"/>
      <c r="C135" s="176" t="s">
        <v>193</v>
      </c>
      <c r="D135" s="176" t="s">
        <v>122</v>
      </c>
      <c r="E135" s="177" t="s">
        <v>195</v>
      </c>
      <c r="F135" s="178" t="s">
        <v>196</v>
      </c>
      <c r="G135" s="179" t="s">
        <v>165</v>
      </c>
      <c r="H135" s="180">
        <v>12.9</v>
      </c>
      <c r="I135" s="181"/>
      <c r="J135" s="182">
        <f>ROUND(I135*H135,2)</f>
        <v>0</v>
      </c>
      <c r="K135" s="178" t="s">
        <v>126</v>
      </c>
      <c r="L135" s="41"/>
      <c r="M135" s="183" t="s">
        <v>28</v>
      </c>
      <c r="N135" s="184" t="s">
        <v>47</v>
      </c>
      <c r="O135" s="67"/>
      <c r="P135" s="185">
        <f>O135*H135</f>
        <v>0</v>
      </c>
      <c r="Q135" s="185">
        <v>2.0000000000000002E-5</v>
      </c>
      <c r="R135" s="185">
        <f>Q135*H135</f>
        <v>2.5800000000000004E-4</v>
      </c>
      <c r="S135" s="185">
        <v>0</v>
      </c>
      <c r="T135" s="18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127</v>
      </c>
      <c r="AT135" s="187" t="s">
        <v>122</v>
      </c>
      <c r="AU135" s="187" t="s">
        <v>84</v>
      </c>
      <c r="AY135" s="19" t="s">
        <v>119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9" t="s">
        <v>127</v>
      </c>
      <c r="BK135" s="188">
        <f>ROUND(I135*H135,2)</f>
        <v>0</v>
      </c>
      <c r="BL135" s="19" t="s">
        <v>127</v>
      </c>
      <c r="BM135" s="187" t="s">
        <v>197</v>
      </c>
    </row>
    <row r="136" spans="1:65" s="2" customFormat="1" ht="10.199999999999999">
      <c r="A136" s="36"/>
      <c r="B136" s="37"/>
      <c r="C136" s="38"/>
      <c r="D136" s="189" t="s">
        <v>129</v>
      </c>
      <c r="E136" s="38"/>
      <c r="F136" s="190" t="s">
        <v>198</v>
      </c>
      <c r="G136" s="38"/>
      <c r="H136" s="38"/>
      <c r="I136" s="191"/>
      <c r="J136" s="38"/>
      <c r="K136" s="38"/>
      <c r="L136" s="41"/>
      <c r="M136" s="192"/>
      <c r="N136" s="193"/>
      <c r="O136" s="67"/>
      <c r="P136" s="67"/>
      <c r="Q136" s="67"/>
      <c r="R136" s="67"/>
      <c r="S136" s="67"/>
      <c r="T136" s="68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129</v>
      </c>
      <c r="AU136" s="19" t="s">
        <v>84</v>
      </c>
    </row>
    <row r="137" spans="1:65" s="2" customFormat="1" ht="10.199999999999999">
      <c r="A137" s="36"/>
      <c r="B137" s="37"/>
      <c r="C137" s="38"/>
      <c r="D137" s="194" t="s">
        <v>131</v>
      </c>
      <c r="E137" s="38"/>
      <c r="F137" s="195" t="s">
        <v>199</v>
      </c>
      <c r="G137" s="38"/>
      <c r="H137" s="38"/>
      <c r="I137" s="191"/>
      <c r="J137" s="38"/>
      <c r="K137" s="38"/>
      <c r="L137" s="41"/>
      <c r="M137" s="192"/>
      <c r="N137" s="193"/>
      <c r="O137" s="67"/>
      <c r="P137" s="67"/>
      <c r="Q137" s="67"/>
      <c r="R137" s="67"/>
      <c r="S137" s="67"/>
      <c r="T137" s="68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131</v>
      </c>
      <c r="AU137" s="19" t="s">
        <v>84</v>
      </c>
    </row>
    <row r="138" spans="1:65" s="13" customFormat="1" ht="10.199999999999999">
      <c r="B138" s="196"/>
      <c r="C138" s="197"/>
      <c r="D138" s="189" t="s">
        <v>133</v>
      </c>
      <c r="E138" s="198" t="s">
        <v>28</v>
      </c>
      <c r="F138" s="199" t="s">
        <v>134</v>
      </c>
      <c r="G138" s="197"/>
      <c r="H138" s="198" t="s">
        <v>28</v>
      </c>
      <c r="I138" s="200"/>
      <c r="J138" s="197"/>
      <c r="K138" s="197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133</v>
      </c>
      <c r="AU138" s="205" t="s">
        <v>84</v>
      </c>
      <c r="AV138" s="13" t="s">
        <v>82</v>
      </c>
      <c r="AW138" s="13" t="s">
        <v>35</v>
      </c>
      <c r="AX138" s="13" t="s">
        <v>74</v>
      </c>
      <c r="AY138" s="205" t="s">
        <v>119</v>
      </c>
    </row>
    <row r="139" spans="1:65" s="13" customFormat="1" ht="10.199999999999999">
      <c r="B139" s="196"/>
      <c r="C139" s="197"/>
      <c r="D139" s="189" t="s">
        <v>133</v>
      </c>
      <c r="E139" s="198" t="s">
        <v>28</v>
      </c>
      <c r="F139" s="199" t="s">
        <v>200</v>
      </c>
      <c r="G139" s="197"/>
      <c r="H139" s="198" t="s">
        <v>28</v>
      </c>
      <c r="I139" s="200"/>
      <c r="J139" s="197"/>
      <c r="K139" s="197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133</v>
      </c>
      <c r="AU139" s="205" t="s">
        <v>84</v>
      </c>
      <c r="AV139" s="13" t="s">
        <v>82</v>
      </c>
      <c r="AW139" s="13" t="s">
        <v>35</v>
      </c>
      <c r="AX139" s="13" t="s">
        <v>74</v>
      </c>
      <c r="AY139" s="205" t="s">
        <v>119</v>
      </c>
    </row>
    <row r="140" spans="1:65" s="14" customFormat="1" ht="10.199999999999999">
      <c r="B140" s="206"/>
      <c r="C140" s="207"/>
      <c r="D140" s="189" t="s">
        <v>133</v>
      </c>
      <c r="E140" s="208" t="s">
        <v>28</v>
      </c>
      <c r="F140" s="209" t="s">
        <v>185</v>
      </c>
      <c r="G140" s="207"/>
      <c r="H140" s="210">
        <v>12.9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133</v>
      </c>
      <c r="AU140" s="216" t="s">
        <v>84</v>
      </c>
      <c r="AV140" s="14" t="s">
        <v>84</v>
      </c>
      <c r="AW140" s="14" t="s">
        <v>35</v>
      </c>
      <c r="AX140" s="14" t="s">
        <v>82</v>
      </c>
      <c r="AY140" s="216" t="s">
        <v>119</v>
      </c>
    </row>
    <row r="141" spans="1:65" s="2" customFormat="1" ht="16.5" customHeight="1">
      <c r="A141" s="36"/>
      <c r="B141" s="37"/>
      <c r="C141" s="176" t="s">
        <v>201</v>
      </c>
      <c r="D141" s="176" t="s">
        <v>122</v>
      </c>
      <c r="E141" s="177" t="s">
        <v>202</v>
      </c>
      <c r="F141" s="178" t="s">
        <v>203</v>
      </c>
      <c r="G141" s="179" t="s">
        <v>165</v>
      </c>
      <c r="H141" s="180">
        <v>28</v>
      </c>
      <c r="I141" s="181"/>
      <c r="J141" s="182">
        <f>ROUND(I141*H141,2)</f>
        <v>0</v>
      </c>
      <c r="K141" s="178" t="s">
        <v>126</v>
      </c>
      <c r="L141" s="41"/>
      <c r="M141" s="183" t="s">
        <v>28</v>
      </c>
      <c r="N141" s="184" t="s">
        <v>47</v>
      </c>
      <c r="O141" s="67"/>
      <c r="P141" s="185">
        <f>O141*H141</f>
        <v>0</v>
      </c>
      <c r="Q141" s="185">
        <v>3.0000000000000001E-5</v>
      </c>
      <c r="R141" s="185">
        <f>Q141*H141</f>
        <v>8.4000000000000003E-4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127</v>
      </c>
      <c r="AT141" s="187" t="s">
        <v>122</v>
      </c>
      <c r="AU141" s="187" t="s">
        <v>84</v>
      </c>
      <c r="AY141" s="19" t="s">
        <v>119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127</v>
      </c>
      <c r="BK141" s="188">
        <f>ROUND(I141*H141,2)</f>
        <v>0</v>
      </c>
      <c r="BL141" s="19" t="s">
        <v>127</v>
      </c>
      <c r="BM141" s="187" t="s">
        <v>204</v>
      </c>
    </row>
    <row r="142" spans="1:65" s="2" customFormat="1" ht="10.199999999999999">
      <c r="A142" s="36"/>
      <c r="B142" s="37"/>
      <c r="C142" s="38"/>
      <c r="D142" s="189" t="s">
        <v>129</v>
      </c>
      <c r="E142" s="38"/>
      <c r="F142" s="190" t="s">
        <v>205</v>
      </c>
      <c r="G142" s="38"/>
      <c r="H142" s="38"/>
      <c r="I142" s="191"/>
      <c r="J142" s="38"/>
      <c r="K142" s="38"/>
      <c r="L142" s="41"/>
      <c r="M142" s="192"/>
      <c r="N142" s="193"/>
      <c r="O142" s="67"/>
      <c r="P142" s="67"/>
      <c r="Q142" s="67"/>
      <c r="R142" s="67"/>
      <c r="S142" s="67"/>
      <c r="T142" s="6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129</v>
      </c>
      <c r="AU142" s="19" t="s">
        <v>84</v>
      </c>
    </row>
    <row r="143" spans="1:65" s="2" customFormat="1" ht="10.199999999999999">
      <c r="A143" s="36"/>
      <c r="B143" s="37"/>
      <c r="C143" s="38"/>
      <c r="D143" s="194" t="s">
        <v>131</v>
      </c>
      <c r="E143" s="38"/>
      <c r="F143" s="195" t="s">
        <v>206</v>
      </c>
      <c r="G143" s="38"/>
      <c r="H143" s="38"/>
      <c r="I143" s="191"/>
      <c r="J143" s="38"/>
      <c r="K143" s="38"/>
      <c r="L143" s="41"/>
      <c r="M143" s="192"/>
      <c r="N143" s="193"/>
      <c r="O143" s="67"/>
      <c r="P143" s="67"/>
      <c r="Q143" s="67"/>
      <c r="R143" s="67"/>
      <c r="S143" s="67"/>
      <c r="T143" s="68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131</v>
      </c>
      <c r="AU143" s="19" t="s">
        <v>84</v>
      </c>
    </row>
    <row r="144" spans="1:65" s="13" customFormat="1" ht="10.199999999999999">
      <c r="B144" s="196"/>
      <c r="C144" s="197"/>
      <c r="D144" s="189" t="s">
        <v>133</v>
      </c>
      <c r="E144" s="198" t="s">
        <v>28</v>
      </c>
      <c r="F144" s="199" t="s">
        <v>207</v>
      </c>
      <c r="G144" s="197"/>
      <c r="H144" s="198" t="s">
        <v>28</v>
      </c>
      <c r="I144" s="200"/>
      <c r="J144" s="197"/>
      <c r="K144" s="197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133</v>
      </c>
      <c r="AU144" s="205" t="s">
        <v>84</v>
      </c>
      <c r="AV144" s="13" t="s">
        <v>82</v>
      </c>
      <c r="AW144" s="13" t="s">
        <v>35</v>
      </c>
      <c r="AX144" s="13" t="s">
        <v>74</v>
      </c>
      <c r="AY144" s="205" t="s">
        <v>119</v>
      </c>
    </row>
    <row r="145" spans="1:65" s="13" customFormat="1" ht="10.199999999999999">
      <c r="B145" s="196"/>
      <c r="C145" s="197"/>
      <c r="D145" s="189" t="s">
        <v>133</v>
      </c>
      <c r="E145" s="198" t="s">
        <v>28</v>
      </c>
      <c r="F145" s="199" t="s">
        <v>208</v>
      </c>
      <c r="G145" s="197"/>
      <c r="H145" s="198" t="s">
        <v>28</v>
      </c>
      <c r="I145" s="200"/>
      <c r="J145" s="197"/>
      <c r="K145" s="197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133</v>
      </c>
      <c r="AU145" s="205" t="s">
        <v>84</v>
      </c>
      <c r="AV145" s="13" t="s">
        <v>82</v>
      </c>
      <c r="AW145" s="13" t="s">
        <v>35</v>
      </c>
      <c r="AX145" s="13" t="s">
        <v>74</v>
      </c>
      <c r="AY145" s="205" t="s">
        <v>119</v>
      </c>
    </row>
    <row r="146" spans="1:65" s="14" customFormat="1" ht="10.199999999999999">
      <c r="B146" s="206"/>
      <c r="C146" s="207"/>
      <c r="D146" s="189" t="s">
        <v>133</v>
      </c>
      <c r="E146" s="208" t="s">
        <v>28</v>
      </c>
      <c r="F146" s="209" t="s">
        <v>185</v>
      </c>
      <c r="G146" s="207"/>
      <c r="H146" s="210">
        <v>12.9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133</v>
      </c>
      <c r="AU146" s="216" t="s">
        <v>84</v>
      </c>
      <c r="AV146" s="14" t="s">
        <v>84</v>
      </c>
      <c r="AW146" s="14" t="s">
        <v>35</v>
      </c>
      <c r="AX146" s="14" t="s">
        <v>74</v>
      </c>
      <c r="AY146" s="216" t="s">
        <v>119</v>
      </c>
    </row>
    <row r="147" spans="1:65" s="13" customFormat="1" ht="10.199999999999999">
      <c r="B147" s="196"/>
      <c r="C147" s="197"/>
      <c r="D147" s="189" t="s">
        <v>133</v>
      </c>
      <c r="E147" s="198" t="s">
        <v>28</v>
      </c>
      <c r="F147" s="199" t="s">
        <v>209</v>
      </c>
      <c r="G147" s="197"/>
      <c r="H147" s="198" t="s">
        <v>28</v>
      </c>
      <c r="I147" s="200"/>
      <c r="J147" s="197"/>
      <c r="K147" s="197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133</v>
      </c>
      <c r="AU147" s="205" t="s">
        <v>84</v>
      </c>
      <c r="AV147" s="13" t="s">
        <v>82</v>
      </c>
      <c r="AW147" s="13" t="s">
        <v>35</v>
      </c>
      <c r="AX147" s="13" t="s">
        <v>74</v>
      </c>
      <c r="AY147" s="205" t="s">
        <v>119</v>
      </c>
    </row>
    <row r="148" spans="1:65" s="14" customFormat="1" ht="10.199999999999999">
      <c r="B148" s="206"/>
      <c r="C148" s="207"/>
      <c r="D148" s="189" t="s">
        <v>133</v>
      </c>
      <c r="E148" s="208" t="s">
        <v>28</v>
      </c>
      <c r="F148" s="209" t="s">
        <v>210</v>
      </c>
      <c r="G148" s="207"/>
      <c r="H148" s="210">
        <v>15.1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133</v>
      </c>
      <c r="AU148" s="216" t="s">
        <v>84</v>
      </c>
      <c r="AV148" s="14" t="s">
        <v>84</v>
      </c>
      <c r="AW148" s="14" t="s">
        <v>35</v>
      </c>
      <c r="AX148" s="14" t="s">
        <v>74</v>
      </c>
      <c r="AY148" s="216" t="s">
        <v>119</v>
      </c>
    </row>
    <row r="149" spans="1:65" s="15" customFormat="1" ht="10.199999999999999">
      <c r="B149" s="217"/>
      <c r="C149" s="218"/>
      <c r="D149" s="189" t="s">
        <v>133</v>
      </c>
      <c r="E149" s="219" t="s">
        <v>28</v>
      </c>
      <c r="F149" s="220" t="s">
        <v>159</v>
      </c>
      <c r="G149" s="218"/>
      <c r="H149" s="221">
        <v>28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133</v>
      </c>
      <c r="AU149" s="227" t="s">
        <v>84</v>
      </c>
      <c r="AV149" s="15" t="s">
        <v>127</v>
      </c>
      <c r="AW149" s="15" t="s">
        <v>35</v>
      </c>
      <c r="AX149" s="15" t="s">
        <v>82</v>
      </c>
      <c r="AY149" s="227" t="s">
        <v>119</v>
      </c>
    </row>
    <row r="150" spans="1:65" s="2" customFormat="1" ht="16.5" customHeight="1">
      <c r="A150" s="36"/>
      <c r="B150" s="37"/>
      <c r="C150" s="176" t="s">
        <v>211</v>
      </c>
      <c r="D150" s="176" t="s">
        <v>122</v>
      </c>
      <c r="E150" s="177" t="s">
        <v>212</v>
      </c>
      <c r="F150" s="178" t="s">
        <v>213</v>
      </c>
      <c r="G150" s="179" t="s">
        <v>139</v>
      </c>
      <c r="H150" s="180">
        <v>4.5149999999999997</v>
      </c>
      <c r="I150" s="181"/>
      <c r="J150" s="182">
        <f>ROUND(I150*H150,2)</f>
        <v>0</v>
      </c>
      <c r="K150" s="178" t="s">
        <v>126</v>
      </c>
      <c r="L150" s="41"/>
      <c r="M150" s="183" t="s">
        <v>28</v>
      </c>
      <c r="N150" s="184" t="s">
        <v>47</v>
      </c>
      <c r="O150" s="67"/>
      <c r="P150" s="185">
        <f>O150*H150</f>
        <v>0</v>
      </c>
      <c r="Q150" s="185">
        <v>0</v>
      </c>
      <c r="R150" s="185">
        <f>Q150*H150</f>
        <v>0</v>
      </c>
      <c r="S150" s="185">
        <v>1.7999999999999999E-2</v>
      </c>
      <c r="T150" s="186">
        <f>S150*H150</f>
        <v>8.1269999999999995E-2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127</v>
      </c>
      <c r="AT150" s="187" t="s">
        <v>122</v>
      </c>
      <c r="AU150" s="187" t="s">
        <v>84</v>
      </c>
      <c r="AY150" s="19" t="s">
        <v>119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127</v>
      </c>
      <c r="BK150" s="188">
        <f>ROUND(I150*H150,2)</f>
        <v>0</v>
      </c>
      <c r="BL150" s="19" t="s">
        <v>127</v>
      </c>
      <c r="BM150" s="187" t="s">
        <v>214</v>
      </c>
    </row>
    <row r="151" spans="1:65" s="2" customFormat="1" ht="19.2">
      <c r="A151" s="36"/>
      <c r="B151" s="37"/>
      <c r="C151" s="38"/>
      <c r="D151" s="189" t="s">
        <v>129</v>
      </c>
      <c r="E151" s="38"/>
      <c r="F151" s="190" t="s">
        <v>215</v>
      </c>
      <c r="G151" s="38"/>
      <c r="H151" s="38"/>
      <c r="I151" s="191"/>
      <c r="J151" s="38"/>
      <c r="K151" s="38"/>
      <c r="L151" s="41"/>
      <c r="M151" s="192"/>
      <c r="N151" s="193"/>
      <c r="O151" s="67"/>
      <c r="P151" s="67"/>
      <c r="Q151" s="67"/>
      <c r="R151" s="67"/>
      <c r="S151" s="67"/>
      <c r="T151" s="68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129</v>
      </c>
      <c r="AU151" s="19" t="s">
        <v>84</v>
      </c>
    </row>
    <row r="152" spans="1:65" s="2" customFormat="1" ht="10.199999999999999">
      <c r="A152" s="36"/>
      <c r="B152" s="37"/>
      <c r="C152" s="38"/>
      <c r="D152" s="194" t="s">
        <v>131</v>
      </c>
      <c r="E152" s="38"/>
      <c r="F152" s="195" t="s">
        <v>216</v>
      </c>
      <c r="G152" s="38"/>
      <c r="H152" s="38"/>
      <c r="I152" s="191"/>
      <c r="J152" s="38"/>
      <c r="K152" s="38"/>
      <c r="L152" s="41"/>
      <c r="M152" s="192"/>
      <c r="N152" s="193"/>
      <c r="O152" s="67"/>
      <c r="P152" s="67"/>
      <c r="Q152" s="67"/>
      <c r="R152" s="67"/>
      <c r="S152" s="67"/>
      <c r="T152" s="6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131</v>
      </c>
      <c r="AU152" s="19" t="s">
        <v>84</v>
      </c>
    </row>
    <row r="153" spans="1:65" s="13" customFormat="1" ht="10.199999999999999">
      <c r="B153" s="196"/>
      <c r="C153" s="197"/>
      <c r="D153" s="189" t="s">
        <v>133</v>
      </c>
      <c r="E153" s="198" t="s">
        <v>28</v>
      </c>
      <c r="F153" s="199" t="s">
        <v>192</v>
      </c>
      <c r="G153" s="197"/>
      <c r="H153" s="198" t="s">
        <v>28</v>
      </c>
      <c r="I153" s="200"/>
      <c r="J153" s="197"/>
      <c r="K153" s="197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133</v>
      </c>
      <c r="AU153" s="205" t="s">
        <v>84</v>
      </c>
      <c r="AV153" s="13" t="s">
        <v>82</v>
      </c>
      <c r="AW153" s="13" t="s">
        <v>35</v>
      </c>
      <c r="AX153" s="13" t="s">
        <v>74</v>
      </c>
      <c r="AY153" s="205" t="s">
        <v>119</v>
      </c>
    </row>
    <row r="154" spans="1:65" s="14" customFormat="1" ht="10.199999999999999">
      <c r="B154" s="206"/>
      <c r="C154" s="207"/>
      <c r="D154" s="189" t="s">
        <v>133</v>
      </c>
      <c r="E154" s="208" t="s">
        <v>28</v>
      </c>
      <c r="F154" s="209" t="s">
        <v>177</v>
      </c>
      <c r="G154" s="207"/>
      <c r="H154" s="210">
        <v>4.5149999999999997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133</v>
      </c>
      <c r="AU154" s="216" t="s">
        <v>84</v>
      </c>
      <c r="AV154" s="14" t="s">
        <v>84</v>
      </c>
      <c r="AW154" s="14" t="s">
        <v>35</v>
      </c>
      <c r="AX154" s="14" t="s">
        <v>82</v>
      </c>
      <c r="AY154" s="216" t="s">
        <v>119</v>
      </c>
    </row>
    <row r="155" spans="1:65" s="2" customFormat="1" ht="16.5" customHeight="1">
      <c r="A155" s="36"/>
      <c r="B155" s="37"/>
      <c r="C155" s="176" t="s">
        <v>8</v>
      </c>
      <c r="D155" s="176" t="s">
        <v>122</v>
      </c>
      <c r="E155" s="177" t="s">
        <v>217</v>
      </c>
      <c r="F155" s="178" t="s">
        <v>218</v>
      </c>
      <c r="G155" s="179" t="s">
        <v>139</v>
      </c>
      <c r="H155" s="180">
        <v>4.5149999999999997</v>
      </c>
      <c r="I155" s="181"/>
      <c r="J155" s="182">
        <f>ROUND(I155*H155,2)</f>
        <v>0</v>
      </c>
      <c r="K155" s="178" t="s">
        <v>28</v>
      </c>
      <c r="L155" s="41"/>
      <c r="M155" s="183" t="s">
        <v>28</v>
      </c>
      <c r="N155" s="184" t="s">
        <v>47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1.7000000000000001E-2</v>
      </c>
      <c r="T155" s="186">
        <f>S155*H155</f>
        <v>7.6755000000000004E-2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127</v>
      </c>
      <c r="AT155" s="187" t="s">
        <v>122</v>
      </c>
      <c r="AU155" s="187" t="s">
        <v>84</v>
      </c>
      <c r="AY155" s="19" t="s">
        <v>119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127</v>
      </c>
      <c r="BK155" s="188">
        <f>ROUND(I155*H155,2)</f>
        <v>0</v>
      </c>
      <c r="BL155" s="19" t="s">
        <v>127</v>
      </c>
      <c r="BM155" s="187" t="s">
        <v>219</v>
      </c>
    </row>
    <row r="156" spans="1:65" s="2" customFormat="1" ht="19.2">
      <c r="A156" s="36"/>
      <c r="B156" s="37"/>
      <c r="C156" s="38"/>
      <c r="D156" s="189" t="s">
        <v>129</v>
      </c>
      <c r="E156" s="38"/>
      <c r="F156" s="190" t="s">
        <v>220</v>
      </c>
      <c r="G156" s="38"/>
      <c r="H156" s="38"/>
      <c r="I156" s="191"/>
      <c r="J156" s="38"/>
      <c r="K156" s="38"/>
      <c r="L156" s="41"/>
      <c r="M156" s="192"/>
      <c r="N156" s="193"/>
      <c r="O156" s="67"/>
      <c r="P156" s="67"/>
      <c r="Q156" s="67"/>
      <c r="R156" s="67"/>
      <c r="S156" s="67"/>
      <c r="T156" s="68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129</v>
      </c>
      <c r="AU156" s="19" t="s">
        <v>84</v>
      </c>
    </row>
    <row r="157" spans="1:65" s="13" customFormat="1" ht="10.199999999999999">
      <c r="B157" s="196"/>
      <c r="C157" s="197"/>
      <c r="D157" s="189" t="s">
        <v>133</v>
      </c>
      <c r="E157" s="198" t="s">
        <v>28</v>
      </c>
      <c r="F157" s="199" t="s">
        <v>176</v>
      </c>
      <c r="G157" s="197"/>
      <c r="H157" s="198" t="s">
        <v>28</v>
      </c>
      <c r="I157" s="200"/>
      <c r="J157" s="197"/>
      <c r="K157" s="197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133</v>
      </c>
      <c r="AU157" s="205" t="s">
        <v>84</v>
      </c>
      <c r="AV157" s="13" t="s">
        <v>82</v>
      </c>
      <c r="AW157" s="13" t="s">
        <v>35</v>
      </c>
      <c r="AX157" s="13" t="s">
        <v>74</v>
      </c>
      <c r="AY157" s="205" t="s">
        <v>119</v>
      </c>
    </row>
    <row r="158" spans="1:65" s="14" customFormat="1" ht="10.199999999999999">
      <c r="B158" s="206"/>
      <c r="C158" s="207"/>
      <c r="D158" s="189" t="s">
        <v>133</v>
      </c>
      <c r="E158" s="208" t="s">
        <v>28</v>
      </c>
      <c r="F158" s="209" t="s">
        <v>177</v>
      </c>
      <c r="G158" s="207"/>
      <c r="H158" s="210">
        <v>4.5149999999999997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133</v>
      </c>
      <c r="AU158" s="216" t="s">
        <v>84</v>
      </c>
      <c r="AV158" s="14" t="s">
        <v>84</v>
      </c>
      <c r="AW158" s="14" t="s">
        <v>35</v>
      </c>
      <c r="AX158" s="14" t="s">
        <v>82</v>
      </c>
      <c r="AY158" s="216" t="s">
        <v>119</v>
      </c>
    </row>
    <row r="159" spans="1:65" s="2" customFormat="1" ht="21.75" customHeight="1">
      <c r="A159" s="36"/>
      <c r="B159" s="37"/>
      <c r="C159" s="176" t="s">
        <v>221</v>
      </c>
      <c r="D159" s="176" t="s">
        <v>122</v>
      </c>
      <c r="E159" s="177" t="s">
        <v>222</v>
      </c>
      <c r="F159" s="178" t="s">
        <v>223</v>
      </c>
      <c r="G159" s="179" t="s">
        <v>139</v>
      </c>
      <c r="H159" s="180">
        <v>51.6</v>
      </c>
      <c r="I159" s="181"/>
      <c r="J159" s="182">
        <f>ROUND(I159*H159,2)</f>
        <v>0</v>
      </c>
      <c r="K159" s="178" t="s">
        <v>126</v>
      </c>
      <c r="L159" s="41"/>
      <c r="M159" s="183" t="s">
        <v>28</v>
      </c>
      <c r="N159" s="184" t="s">
        <v>47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127</v>
      </c>
      <c r="AT159" s="187" t="s">
        <v>122</v>
      </c>
      <c r="AU159" s="187" t="s">
        <v>84</v>
      </c>
      <c r="AY159" s="19" t="s">
        <v>119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9" t="s">
        <v>127</v>
      </c>
      <c r="BK159" s="188">
        <f>ROUND(I159*H159,2)</f>
        <v>0</v>
      </c>
      <c r="BL159" s="19" t="s">
        <v>127</v>
      </c>
      <c r="BM159" s="187" t="s">
        <v>224</v>
      </c>
    </row>
    <row r="160" spans="1:65" s="2" customFormat="1" ht="19.2">
      <c r="A160" s="36"/>
      <c r="B160" s="37"/>
      <c r="C160" s="38"/>
      <c r="D160" s="189" t="s">
        <v>129</v>
      </c>
      <c r="E160" s="38"/>
      <c r="F160" s="190" t="s">
        <v>225</v>
      </c>
      <c r="G160" s="38"/>
      <c r="H160" s="38"/>
      <c r="I160" s="191"/>
      <c r="J160" s="38"/>
      <c r="K160" s="38"/>
      <c r="L160" s="41"/>
      <c r="M160" s="192"/>
      <c r="N160" s="193"/>
      <c r="O160" s="67"/>
      <c r="P160" s="67"/>
      <c r="Q160" s="67"/>
      <c r="R160" s="67"/>
      <c r="S160" s="67"/>
      <c r="T160" s="68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129</v>
      </c>
      <c r="AU160" s="19" t="s">
        <v>84</v>
      </c>
    </row>
    <row r="161" spans="1:65" s="2" customFormat="1" ht="10.199999999999999">
      <c r="A161" s="36"/>
      <c r="B161" s="37"/>
      <c r="C161" s="38"/>
      <c r="D161" s="194" t="s">
        <v>131</v>
      </c>
      <c r="E161" s="38"/>
      <c r="F161" s="195" t="s">
        <v>226</v>
      </c>
      <c r="G161" s="38"/>
      <c r="H161" s="38"/>
      <c r="I161" s="191"/>
      <c r="J161" s="38"/>
      <c r="K161" s="38"/>
      <c r="L161" s="41"/>
      <c r="M161" s="192"/>
      <c r="N161" s="193"/>
      <c r="O161" s="67"/>
      <c r="P161" s="67"/>
      <c r="Q161" s="67"/>
      <c r="R161" s="67"/>
      <c r="S161" s="67"/>
      <c r="T161" s="68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131</v>
      </c>
      <c r="AU161" s="19" t="s">
        <v>84</v>
      </c>
    </row>
    <row r="162" spans="1:65" s="13" customFormat="1" ht="10.199999999999999">
      <c r="B162" s="196"/>
      <c r="C162" s="197"/>
      <c r="D162" s="189" t="s">
        <v>133</v>
      </c>
      <c r="E162" s="198" t="s">
        <v>28</v>
      </c>
      <c r="F162" s="199" t="s">
        <v>227</v>
      </c>
      <c r="G162" s="197"/>
      <c r="H162" s="198" t="s">
        <v>28</v>
      </c>
      <c r="I162" s="200"/>
      <c r="J162" s="197"/>
      <c r="K162" s="197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133</v>
      </c>
      <c r="AU162" s="205" t="s">
        <v>84</v>
      </c>
      <c r="AV162" s="13" t="s">
        <v>82</v>
      </c>
      <c r="AW162" s="13" t="s">
        <v>35</v>
      </c>
      <c r="AX162" s="13" t="s">
        <v>74</v>
      </c>
      <c r="AY162" s="205" t="s">
        <v>119</v>
      </c>
    </row>
    <row r="163" spans="1:65" s="14" customFormat="1" ht="10.199999999999999">
      <c r="B163" s="206"/>
      <c r="C163" s="207"/>
      <c r="D163" s="189" t="s">
        <v>133</v>
      </c>
      <c r="E163" s="208" t="s">
        <v>28</v>
      </c>
      <c r="F163" s="209" t="s">
        <v>228</v>
      </c>
      <c r="G163" s="207"/>
      <c r="H163" s="210">
        <v>51.6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133</v>
      </c>
      <c r="AU163" s="216" t="s">
        <v>84</v>
      </c>
      <c r="AV163" s="14" t="s">
        <v>84</v>
      </c>
      <c r="AW163" s="14" t="s">
        <v>35</v>
      </c>
      <c r="AX163" s="14" t="s">
        <v>82</v>
      </c>
      <c r="AY163" s="216" t="s">
        <v>119</v>
      </c>
    </row>
    <row r="164" spans="1:65" s="2" customFormat="1" ht="24.15" customHeight="1">
      <c r="A164" s="36"/>
      <c r="B164" s="37"/>
      <c r="C164" s="176" t="s">
        <v>229</v>
      </c>
      <c r="D164" s="176" t="s">
        <v>122</v>
      </c>
      <c r="E164" s="177" t="s">
        <v>230</v>
      </c>
      <c r="F164" s="178" t="s">
        <v>231</v>
      </c>
      <c r="G164" s="179" t="s">
        <v>139</v>
      </c>
      <c r="H164" s="180">
        <v>1548</v>
      </c>
      <c r="I164" s="181"/>
      <c r="J164" s="182">
        <f>ROUND(I164*H164,2)</f>
        <v>0</v>
      </c>
      <c r="K164" s="178" t="s">
        <v>126</v>
      </c>
      <c r="L164" s="41"/>
      <c r="M164" s="183" t="s">
        <v>28</v>
      </c>
      <c r="N164" s="184" t="s">
        <v>47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127</v>
      </c>
      <c r="AT164" s="187" t="s">
        <v>122</v>
      </c>
      <c r="AU164" s="187" t="s">
        <v>84</v>
      </c>
      <c r="AY164" s="19" t="s">
        <v>119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127</v>
      </c>
      <c r="BK164" s="188">
        <f>ROUND(I164*H164,2)</f>
        <v>0</v>
      </c>
      <c r="BL164" s="19" t="s">
        <v>127</v>
      </c>
      <c r="BM164" s="187" t="s">
        <v>232</v>
      </c>
    </row>
    <row r="165" spans="1:65" s="2" customFormat="1" ht="19.2">
      <c r="A165" s="36"/>
      <c r="B165" s="37"/>
      <c r="C165" s="38"/>
      <c r="D165" s="189" t="s">
        <v>129</v>
      </c>
      <c r="E165" s="38"/>
      <c r="F165" s="190" t="s">
        <v>233</v>
      </c>
      <c r="G165" s="38"/>
      <c r="H165" s="38"/>
      <c r="I165" s="191"/>
      <c r="J165" s="38"/>
      <c r="K165" s="38"/>
      <c r="L165" s="41"/>
      <c r="M165" s="192"/>
      <c r="N165" s="193"/>
      <c r="O165" s="67"/>
      <c r="P165" s="67"/>
      <c r="Q165" s="67"/>
      <c r="R165" s="67"/>
      <c r="S165" s="67"/>
      <c r="T165" s="68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129</v>
      </c>
      <c r="AU165" s="19" t="s">
        <v>84</v>
      </c>
    </row>
    <row r="166" spans="1:65" s="2" customFormat="1" ht="10.199999999999999">
      <c r="A166" s="36"/>
      <c r="B166" s="37"/>
      <c r="C166" s="38"/>
      <c r="D166" s="194" t="s">
        <v>131</v>
      </c>
      <c r="E166" s="38"/>
      <c r="F166" s="195" t="s">
        <v>234</v>
      </c>
      <c r="G166" s="38"/>
      <c r="H166" s="38"/>
      <c r="I166" s="191"/>
      <c r="J166" s="38"/>
      <c r="K166" s="38"/>
      <c r="L166" s="41"/>
      <c r="M166" s="192"/>
      <c r="N166" s="193"/>
      <c r="O166" s="67"/>
      <c r="P166" s="67"/>
      <c r="Q166" s="67"/>
      <c r="R166" s="67"/>
      <c r="S166" s="67"/>
      <c r="T166" s="68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131</v>
      </c>
      <c r="AU166" s="19" t="s">
        <v>84</v>
      </c>
    </row>
    <row r="167" spans="1:65" s="13" customFormat="1" ht="10.199999999999999">
      <c r="B167" s="196"/>
      <c r="C167" s="197"/>
      <c r="D167" s="189" t="s">
        <v>133</v>
      </c>
      <c r="E167" s="198" t="s">
        <v>28</v>
      </c>
      <c r="F167" s="199" t="s">
        <v>235</v>
      </c>
      <c r="G167" s="197"/>
      <c r="H167" s="198" t="s">
        <v>28</v>
      </c>
      <c r="I167" s="200"/>
      <c r="J167" s="197"/>
      <c r="K167" s="197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133</v>
      </c>
      <c r="AU167" s="205" t="s">
        <v>84</v>
      </c>
      <c r="AV167" s="13" t="s">
        <v>82</v>
      </c>
      <c r="AW167" s="13" t="s">
        <v>35</v>
      </c>
      <c r="AX167" s="13" t="s">
        <v>74</v>
      </c>
      <c r="AY167" s="205" t="s">
        <v>119</v>
      </c>
    </row>
    <row r="168" spans="1:65" s="14" customFormat="1" ht="10.199999999999999">
      <c r="B168" s="206"/>
      <c r="C168" s="207"/>
      <c r="D168" s="189" t="s">
        <v>133</v>
      </c>
      <c r="E168" s="208" t="s">
        <v>28</v>
      </c>
      <c r="F168" s="209" t="s">
        <v>236</v>
      </c>
      <c r="G168" s="207"/>
      <c r="H168" s="210">
        <v>1548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133</v>
      </c>
      <c r="AU168" s="216" t="s">
        <v>84</v>
      </c>
      <c r="AV168" s="14" t="s">
        <v>84</v>
      </c>
      <c r="AW168" s="14" t="s">
        <v>35</v>
      </c>
      <c r="AX168" s="14" t="s">
        <v>82</v>
      </c>
      <c r="AY168" s="216" t="s">
        <v>119</v>
      </c>
    </row>
    <row r="169" spans="1:65" s="2" customFormat="1" ht="24.15" customHeight="1">
      <c r="A169" s="36"/>
      <c r="B169" s="37"/>
      <c r="C169" s="176" t="s">
        <v>237</v>
      </c>
      <c r="D169" s="176" t="s">
        <v>122</v>
      </c>
      <c r="E169" s="177" t="s">
        <v>238</v>
      </c>
      <c r="F169" s="178" t="s">
        <v>239</v>
      </c>
      <c r="G169" s="179" t="s">
        <v>139</v>
      </c>
      <c r="H169" s="180">
        <v>51.6</v>
      </c>
      <c r="I169" s="181"/>
      <c r="J169" s="182">
        <f>ROUND(I169*H169,2)</f>
        <v>0</v>
      </c>
      <c r="K169" s="178" t="s">
        <v>126</v>
      </c>
      <c r="L169" s="41"/>
      <c r="M169" s="183" t="s">
        <v>28</v>
      </c>
      <c r="N169" s="184" t="s">
        <v>47</v>
      </c>
      <c r="O169" s="67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127</v>
      </c>
      <c r="AT169" s="187" t="s">
        <v>122</v>
      </c>
      <c r="AU169" s="187" t="s">
        <v>84</v>
      </c>
      <c r="AY169" s="19" t="s">
        <v>119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9" t="s">
        <v>127</v>
      </c>
      <c r="BK169" s="188">
        <f>ROUND(I169*H169,2)</f>
        <v>0</v>
      </c>
      <c r="BL169" s="19" t="s">
        <v>127</v>
      </c>
      <c r="BM169" s="187" t="s">
        <v>240</v>
      </c>
    </row>
    <row r="170" spans="1:65" s="2" customFormat="1" ht="19.2">
      <c r="A170" s="36"/>
      <c r="B170" s="37"/>
      <c r="C170" s="38"/>
      <c r="D170" s="189" t="s">
        <v>129</v>
      </c>
      <c r="E170" s="38"/>
      <c r="F170" s="190" t="s">
        <v>241</v>
      </c>
      <c r="G170" s="38"/>
      <c r="H170" s="38"/>
      <c r="I170" s="191"/>
      <c r="J170" s="38"/>
      <c r="K170" s="38"/>
      <c r="L170" s="41"/>
      <c r="M170" s="192"/>
      <c r="N170" s="193"/>
      <c r="O170" s="67"/>
      <c r="P170" s="67"/>
      <c r="Q170" s="67"/>
      <c r="R170" s="67"/>
      <c r="S170" s="67"/>
      <c r="T170" s="68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129</v>
      </c>
      <c r="AU170" s="19" t="s">
        <v>84</v>
      </c>
    </row>
    <row r="171" spans="1:65" s="2" customFormat="1" ht="10.199999999999999">
      <c r="A171" s="36"/>
      <c r="B171" s="37"/>
      <c r="C171" s="38"/>
      <c r="D171" s="194" t="s">
        <v>131</v>
      </c>
      <c r="E171" s="38"/>
      <c r="F171" s="195" t="s">
        <v>242</v>
      </c>
      <c r="G171" s="38"/>
      <c r="H171" s="38"/>
      <c r="I171" s="191"/>
      <c r="J171" s="38"/>
      <c r="K171" s="38"/>
      <c r="L171" s="41"/>
      <c r="M171" s="192"/>
      <c r="N171" s="193"/>
      <c r="O171" s="67"/>
      <c r="P171" s="67"/>
      <c r="Q171" s="67"/>
      <c r="R171" s="67"/>
      <c r="S171" s="67"/>
      <c r="T171" s="68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131</v>
      </c>
      <c r="AU171" s="19" t="s">
        <v>84</v>
      </c>
    </row>
    <row r="172" spans="1:65" s="13" customFormat="1" ht="10.199999999999999">
      <c r="B172" s="196"/>
      <c r="C172" s="197"/>
      <c r="D172" s="189" t="s">
        <v>133</v>
      </c>
      <c r="E172" s="198" t="s">
        <v>28</v>
      </c>
      <c r="F172" s="199" t="s">
        <v>243</v>
      </c>
      <c r="G172" s="197"/>
      <c r="H172" s="198" t="s">
        <v>28</v>
      </c>
      <c r="I172" s="200"/>
      <c r="J172" s="197"/>
      <c r="K172" s="197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133</v>
      </c>
      <c r="AU172" s="205" t="s">
        <v>84</v>
      </c>
      <c r="AV172" s="13" t="s">
        <v>82</v>
      </c>
      <c r="AW172" s="13" t="s">
        <v>35</v>
      </c>
      <c r="AX172" s="13" t="s">
        <v>74</v>
      </c>
      <c r="AY172" s="205" t="s">
        <v>119</v>
      </c>
    </row>
    <row r="173" spans="1:65" s="14" customFormat="1" ht="10.199999999999999">
      <c r="B173" s="206"/>
      <c r="C173" s="207"/>
      <c r="D173" s="189" t="s">
        <v>133</v>
      </c>
      <c r="E173" s="208" t="s">
        <v>28</v>
      </c>
      <c r="F173" s="209" t="s">
        <v>244</v>
      </c>
      <c r="G173" s="207"/>
      <c r="H173" s="210">
        <v>51.6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133</v>
      </c>
      <c r="AU173" s="216" t="s">
        <v>84</v>
      </c>
      <c r="AV173" s="14" t="s">
        <v>84</v>
      </c>
      <c r="AW173" s="14" t="s">
        <v>35</v>
      </c>
      <c r="AX173" s="14" t="s">
        <v>82</v>
      </c>
      <c r="AY173" s="216" t="s">
        <v>119</v>
      </c>
    </row>
    <row r="174" spans="1:65" s="2" customFormat="1" ht="16.5" customHeight="1">
      <c r="A174" s="36"/>
      <c r="B174" s="37"/>
      <c r="C174" s="176" t="s">
        <v>245</v>
      </c>
      <c r="D174" s="176" t="s">
        <v>122</v>
      </c>
      <c r="E174" s="177" t="s">
        <v>246</v>
      </c>
      <c r="F174" s="178" t="s">
        <v>247</v>
      </c>
      <c r="G174" s="179" t="s">
        <v>165</v>
      </c>
      <c r="H174" s="180">
        <v>5.85</v>
      </c>
      <c r="I174" s="181"/>
      <c r="J174" s="182">
        <f>ROUND(I174*H174,2)</f>
        <v>0</v>
      </c>
      <c r="K174" s="178" t="s">
        <v>28</v>
      </c>
      <c r="L174" s="41"/>
      <c r="M174" s="183" t="s">
        <v>28</v>
      </c>
      <c r="N174" s="184" t="s">
        <v>47</v>
      </c>
      <c r="O174" s="67"/>
      <c r="P174" s="185">
        <f>O174*H174</f>
        <v>0</v>
      </c>
      <c r="Q174" s="185">
        <v>5.0000000000000002E-5</v>
      </c>
      <c r="R174" s="185">
        <f>Q174*H174</f>
        <v>2.9250000000000001E-4</v>
      </c>
      <c r="S174" s="185">
        <v>1E-3</v>
      </c>
      <c r="T174" s="186">
        <f>S174*H174</f>
        <v>5.8500000000000002E-3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127</v>
      </c>
      <c r="AT174" s="187" t="s">
        <v>122</v>
      </c>
      <c r="AU174" s="187" t="s">
        <v>84</v>
      </c>
      <c r="AY174" s="19" t="s">
        <v>119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127</v>
      </c>
      <c r="BK174" s="188">
        <f>ROUND(I174*H174,2)</f>
        <v>0</v>
      </c>
      <c r="BL174" s="19" t="s">
        <v>127</v>
      </c>
      <c r="BM174" s="187" t="s">
        <v>248</v>
      </c>
    </row>
    <row r="175" spans="1:65" s="2" customFormat="1" ht="10.199999999999999">
      <c r="A175" s="36"/>
      <c r="B175" s="37"/>
      <c r="C175" s="38"/>
      <c r="D175" s="189" t="s">
        <v>129</v>
      </c>
      <c r="E175" s="38"/>
      <c r="F175" s="190" t="s">
        <v>247</v>
      </c>
      <c r="G175" s="38"/>
      <c r="H175" s="38"/>
      <c r="I175" s="191"/>
      <c r="J175" s="38"/>
      <c r="K175" s="38"/>
      <c r="L175" s="41"/>
      <c r="M175" s="192"/>
      <c r="N175" s="193"/>
      <c r="O175" s="67"/>
      <c r="P175" s="67"/>
      <c r="Q175" s="67"/>
      <c r="R175" s="67"/>
      <c r="S175" s="67"/>
      <c r="T175" s="68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129</v>
      </c>
      <c r="AU175" s="19" t="s">
        <v>84</v>
      </c>
    </row>
    <row r="176" spans="1:65" s="13" customFormat="1" ht="10.199999999999999">
      <c r="B176" s="196"/>
      <c r="C176" s="197"/>
      <c r="D176" s="189" t="s">
        <v>133</v>
      </c>
      <c r="E176" s="198" t="s">
        <v>28</v>
      </c>
      <c r="F176" s="199" t="s">
        <v>168</v>
      </c>
      <c r="G176" s="197"/>
      <c r="H176" s="198" t="s">
        <v>28</v>
      </c>
      <c r="I176" s="200"/>
      <c r="J176" s="197"/>
      <c r="K176" s="197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133</v>
      </c>
      <c r="AU176" s="205" t="s">
        <v>84</v>
      </c>
      <c r="AV176" s="13" t="s">
        <v>82</v>
      </c>
      <c r="AW176" s="13" t="s">
        <v>35</v>
      </c>
      <c r="AX176" s="13" t="s">
        <v>74</v>
      </c>
      <c r="AY176" s="205" t="s">
        <v>119</v>
      </c>
    </row>
    <row r="177" spans="1:65" s="13" customFormat="1" ht="10.199999999999999">
      <c r="B177" s="196"/>
      <c r="C177" s="197"/>
      <c r="D177" s="189" t="s">
        <v>133</v>
      </c>
      <c r="E177" s="198" t="s">
        <v>28</v>
      </c>
      <c r="F177" s="199" t="s">
        <v>249</v>
      </c>
      <c r="G177" s="197"/>
      <c r="H177" s="198" t="s">
        <v>28</v>
      </c>
      <c r="I177" s="200"/>
      <c r="J177" s="197"/>
      <c r="K177" s="197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133</v>
      </c>
      <c r="AU177" s="205" t="s">
        <v>84</v>
      </c>
      <c r="AV177" s="13" t="s">
        <v>82</v>
      </c>
      <c r="AW177" s="13" t="s">
        <v>35</v>
      </c>
      <c r="AX177" s="13" t="s">
        <v>74</v>
      </c>
      <c r="AY177" s="205" t="s">
        <v>119</v>
      </c>
    </row>
    <row r="178" spans="1:65" s="14" customFormat="1" ht="10.199999999999999">
      <c r="B178" s="206"/>
      <c r="C178" s="207"/>
      <c r="D178" s="189" t="s">
        <v>133</v>
      </c>
      <c r="E178" s="208" t="s">
        <v>28</v>
      </c>
      <c r="F178" s="209" t="s">
        <v>170</v>
      </c>
      <c r="G178" s="207"/>
      <c r="H178" s="210">
        <v>5.85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133</v>
      </c>
      <c r="AU178" s="216" t="s">
        <v>84</v>
      </c>
      <c r="AV178" s="14" t="s">
        <v>84</v>
      </c>
      <c r="AW178" s="14" t="s">
        <v>35</v>
      </c>
      <c r="AX178" s="14" t="s">
        <v>82</v>
      </c>
      <c r="AY178" s="216" t="s">
        <v>119</v>
      </c>
    </row>
    <row r="179" spans="1:65" s="2" customFormat="1" ht="16.5" customHeight="1">
      <c r="A179" s="36"/>
      <c r="B179" s="37"/>
      <c r="C179" s="176" t="s">
        <v>250</v>
      </c>
      <c r="D179" s="176" t="s">
        <v>122</v>
      </c>
      <c r="E179" s="177" t="s">
        <v>251</v>
      </c>
      <c r="F179" s="178" t="s">
        <v>252</v>
      </c>
      <c r="G179" s="179" t="s">
        <v>139</v>
      </c>
      <c r="H179" s="180">
        <v>9.6029999999999998</v>
      </c>
      <c r="I179" s="181"/>
      <c r="J179" s="182">
        <f>ROUND(I179*H179,2)</f>
        <v>0</v>
      </c>
      <c r="K179" s="178" t="s">
        <v>126</v>
      </c>
      <c r="L179" s="41"/>
      <c r="M179" s="183" t="s">
        <v>28</v>
      </c>
      <c r="N179" s="184" t="s">
        <v>47</v>
      </c>
      <c r="O179" s="67"/>
      <c r="P179" s="185">
        <f>O179*H179</f>
        <v>0</v>
      </c>
      <c r="Q179" s="185">
        <v>0</v>
      </c>
      <c r="R179" s="185">
        <f>Q179*H179</f>
        <v>0</v>
      </c>
      <c r="S179" s="185">
        <v>0.35499999999999998</v>
      </c>
      <c r="T179" s="186">
        <f>S179*H179</f>
        <v>3.4090649999999996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127</v>
      </c>
      <c r="AT179" s="187" t="s">
        <v>122</v>
      </c>
      <c r="AU179" s="187" t="s">
        <v>84</v>
      </c>
      <c r="AY179" s="19" t="s">
        <v>119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127</v>
      </c>
      <c r="BK179" s="188">
        <f>ROUND(I179*H179,2)</f>
        <v>0</v>
      </c>
      <c r="BL179" s="19" t="s">
        <v>127</v>
      </c>
      <c r="BM179" s="187" t="s">
        <v>253</v>
      </c>
    </row>
    <row r="180" spans="1:65" s="2" customFormat="1" ht="10.199999999999999">
      <c r="A180" s="36"/>
      <c r="B180" s="37"/>
      <c r="C180" s="38"/>
      <c r="D180" s="189" t="s">
        <v>129</v>
      </c>
      <c r="E180" s="38"/>
      <c r="F180" s="190" t="s">
        <v>254</v>
      </c>
      <c r="G180" s="38"/>
      <c r="H180" s="38"/>
      <c r="I180" s="191"/>
      <c r="J180" s="38"/>
      <c r="K180" s="38"/>
      <c r="L180" s="41"/>
      <c r="M180" s="192"/>
      <c r="N180" s="193"/>
      <c r="O180" s="67"/>
      <c r="P180" s="67"/>
      <c r="Q180" s="67"/>
      <c r="R180" s="67"/>
      <c r="S180" s="67"/>
      <c r="T180" s="68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129</v>
      </c>
      <c r="AU180" s="19" t="s">
        <v>84</v>
      </c>
    </row>
    <row r="181" spans="1:65" s="2" customFormat="1" ht="10.199999999999999">
      <c r="A181" s="36"/>
      <c r="B181" s="37"/>
      <c r="C181" s="38"/>
      <c r="D181" s="194" t="s">
        <v>131</v>
      </c>
      <c r="E181" s="38"/>
      <c r="F181" s="195" t="s">
        <v>255</v>
      </c>
      <c r="G181" s="38"/>
      <c r="H181" s="38"/>
      <c r="I181" s="191"/>
      <c r="J181" s="38"/>
      <c r="K181" s="38"/>
      <c r="L181" s="41"/>
      <c r="M181" s="192"/>
      <c r="N181" s="193"/>
      <c r="O181" s="67"/>
      <c r="P181" s="67"/>
      <c r="Q181" s="67"/>
      <c r="R181" s="67"/>
      <c r="S181" s="67"/>
      <c r="T181" s="68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131</v>
      </c>
      <c r="AU181" s="19" t="s">
        <v>84</v>
      </c>
    </row>
    <row r="182" spans="1:65" s="13" customFormat="1" ht="10.199999999999999">
      <c r="B182" s="196"/>
      <c r="C182" s="197"/>
      <c r="D182" s="189" t="s">
        <v>133</v>
      </c>
      <c r="E182" s="198" t="s">
        <v>28</v>
      </c>
      <c r="F182" s="199" t="s">
        <v>256</v>
      </c>
      <c r="G182" s="197"/>
      <c r="H182" s="198" t="s">
        <v>28</v>
      </c>
      <c r="I182" s="200"/>
      <c r="J182" s="197"/>
      <c r="K182" s="197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133</v>
      </c>
      <c r="AU182" s="205" t="s">
        <v>84</v>
      </c>
      <c r="AV182" s="13" t="s">
        <v>82</v>
      </c>
      <c r="AW182" s="13" t="s">
        <v>35</v>
      </c>
      <c r="AX182" s="13" t="s">
        <v>74</v>
      </c>
      <c r="AY182" s="205" t="s">
        <v>119</v>
      </c>
    </row>
    <row r="183" spans="1:65" s="14" customFormat="1" ht="10.199999999999999">
      <c r="B183" s="206"/>
      <c r="C183" s="207"/>
      <c r="D183" s="189" t="s">
        <v>133</v>
      </c>
      <c r="E183" s="208" t="s">
        <v>28</v>
      </c>
      <c r="F183" s="209" t="s">
        <v>144</v>
      </c>
      <c r="G183" s="207"/>
      <c r="H183" s="210">
        <v>9.6029999999999998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133</v>
      </c>
      <c r="AU183" s="216" t="s">
        <v>84</v>
      </c>
      <c r="AV183" s="14" t="s">
        <v>84</v>
      </c>
      <c r="AW183" s="14" t="s">
        <v>35</v>
      </c>
      <c r="AX183" s="14" t="s">
        <v>82</v>
      </c>
      <c r="AY183" s="216" t="s">
        <v>119</v>
      </c>
    </row>
    <row r="184" spans="1:65" s="2" customFormat="1" ht="16.5" customHeight="1">
      <c r="A184" s="36"/>
      <c r="B184" s="37"/>
      <c r="C184" s="176" t="s">
        <v>257</v>
      </c>
      <c r="D184" s="176" t="s">
        <v>122</v>
      </c>
      <c r="E184" s="177" t="s">
        <v>258</v>
      </c>
      <c r="F184" s="178" t="s">
        <v>259</v>
      </c>
      <c r="G184" s="179" t="s">
        <v>139</v>
      </c>
      <c r="H184" s="180">
        <v>22.832999999999998</v>
      </c>
      <c r="I184" s="181"/>
      <c r="J184" s="182">
        <f>ROUND(I184*H184,2)</f>
        <v>0</v>
      </c>
      <c r="K184" s="178" t="s">
        <v>126</v>
      </c>
      <c r="L184" s="41"/>
      <c r="M184" s="183" t="s">
        <v>28</v>
      </c>
      <c r="N184" s="184" t="s">
        <v>47</v>
      </c>
      <c r="O184" s="67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127</v>
      </c>
      <c r="AT184" s="187" t="s">
        <v>122</v>
      </c>
      <c r="AU184" s="187" t="s">
        <v>84</v>
      </c>
      <c r="AY184" s="19" t="s">
        <v>119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127</v>
      </c>
      <c r="BK184" s="188">
        <f>ROUND(I184*H184,2)</f>
        <v>0</v>
      </c>
      <c r="BL184" s="19" t="s">
        <v>127</v>
      </c>
      <c r="BM184" s="187" t="s">
        <v>260</v>
      </c>
    </row>
    <row r="185" spans="1:65" s="2" customFormat="1" ht="10.199999999999999">
      <c r="A185" s="36"/>
      <c r="B185" s="37"/>
      <c r="C185" s="38"/>
      <c r="D185" s="189" t="s">
        <v>129</v>
      </c>
      <c r="E185" s="38"/>
      <c r="F185" s="190" t="s">
        <v>259</v>
      </c>
      <c r="G185" s="38"/>
      <c r="H185" s="38"/>
      <c r="I185" s="191"/>
      <c r="J185" s="38"/>
      <c r="K185" s="38"/>
      <c r="L185" s="41"/>
      <c r="M185" s="192"/>
      <c r="N185" s="193"/>
      <c r="O185" s="67"/>
      <c r="P185" s="67"/>
      <c r="Q185" s="67"/>
      <c r="R185" s="67"/>
      <c r="S185" s="67"/>
      <c r="T185" s="68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129</v>
      </c>
      <c r="AU185" s="19" t="s">
        <v>84</v>
      </c>
    </row>
    <row r="186" spans="1:65" s="2" customFormat="1" ht="10.199999999999999">
      <c r="A186" s="36"/>
      <c r="B186" s="37"/>
      <c r="C186" s="38"/>
      <c r="D186" s="194" t="s">
        <v>131</v>
      </c>
      <c r="E186" s="38"/>
      <c r="F186" s="195" t="s">
        <v>261</v>
      </c>
      <c r="G186" s="38"/>
      <c r="H186" s="38"/>
      <c r="I186" s="191"/>
      <c r="J186" s="38"/>
      <c r="K186" s="38"/>
      <c r="L186" s="41"/>
      <c r="M186" s="192"/>
      <c r="N186" s="193"/>
      <c r="O186" s="67"/>
      <c r="P186" s="67"/>
      <c r="Q186" s="67"/>
      <c r="R186" s="67"/>
      <c r="S186" s="67"/>
      <c r="T186" s="68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131</v>
      </c>
      <c r="AU186" s="19" t="s">
        <v>84</v>
      </c>
    </row>
    <row r="187" spans="1:65" s="13" customFormat="1" ht="10.199999999999999">
      <c r="B187" s="196"/>
      <c r="C187" s="197"/>
      <c r="D187" s="189" t="s">
        <v>133</v>
      </c>
      <c r="E187" s="198" t="s">
        <v>28</v>
      </c>
      <c r="F187" s="199" t="s">
        <v>262</v>
      </c>
      <c r="G187" s="197"/>
      <c r="H187" s="198" t="s">
        <v>28</v>
      </c>
      <c r="I187" s="200"/>
      <c r="J187" s="197"/>
      <c r="K187" s="197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133</v>
      </c>
      <c r="AU187" s="205" t="s">
        <v>84</v>
      </c>
      <c r="AV187" s="13" t="s">
        <v>82</v>
      </c>
      <c r="AW187" s="13" t="s">
        <v>35</v>
      </c>
      <c r="AX187" s="13" t="s">
        <v>74</v>
      </c>
      <c r="AY187" s="205" t="s">
        <v>119</v>
      </c>
    </row>
    <row r="188" spans="1:65" s="13" customFormat="1" ht="10.199999999999999">
      <c r="B188" s="196"/>
      <c r="C188" s="197"/>
      <c r="D188" s="189" t="s">
        <v>133</v>
      </c>
      <c r="E188" s="198" t="s">
        <v>28</v>
      </c>
      <c r="F188" s="199" t="s">
        <v>263</v>
      </c>
      <c r="G188" s="197"/>
      <c r="H188" s="198" t="s">
        <v>28</v>
      </c>
      <c r="I188" s="200"/>
      <c r="J188" s="197"/>
      <c r="K188" s="197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133</v>
      </c>
      <c r="AU188" s="205" t="s">
        <v>84</v>
      </c>
      <c r="AV188" s="13" t="s">
        <v>82</v>
      </c>
      <c r="AW188" s="13" t="s">
        <v>35</v>
      </c>
      <c r="AX188" s="13" t="s">
        <v>74</v>
      </c>
      <c r="AY188" s="205" t="s">
        <v>119</v>
      </c>
    </row>
    <row r="189" spans="1:65" s="14" customFormat="1" ht="10.199999999999999">
      <c r="B189" s="206"/>
      <c r="C189" s="207"/>
      <c r="D189" s="189" t="s">
        <v>133</v>
      </c>
      <c r="E189" s="208" t="s">
        <v>28</v>
      </c>
      <c r="F189" s="209" t="s">
        <v>144</v>
      </c>
      <c r="G189" s="207"/>
      <c r="H189" s="210">
        <v>9.6029999999999998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133</v>
      </c>
      <c r="AU189" s="216" t="s">
        <v>84</v>
      </c>
      <c r="AV189" s="14" t="s">
        <v>84</v>
      </c>
      <c r="AW189" s="14" t="s">
        <v>35</v>
      </c>
      <c r="AX189" s="14" t="s">
        <v>74</v>
      </c>
      <c r="AY189" s="216" t="s">
        <v>119</v>
      </c>
    </row>
    <row r="190" spans="1:65" s="14" customFormat="1" ht="10.199999999999999">
      <c r="B190" s="206"/>
      <c r="C190" s="207"/>
      <c r="D190" s="189" t="s">
        <v>133</v>
      </c>
      <c r="E190" s="208" t="s">
        <v>28</v>
      </c>
      <c r="F190" s="209" t="s">
        <v>264</v>
      </c>
      <c r="G190" s="207"/>
      <c r="H190" s="210">
        <v>4.2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133</v>
      </c>
      <c r="AU190" s="216" t="s">
        <v>84</v>
      </c>
      <c r="AV190" s="14" t="s">
        <v>84</v>
      </c>
      <c r="AW190" s="14" t="s">
        <v>35</v>
      </c>
      <c r="AX190" s="14" t="s">
        <v>74</v>
      </c>
      <c r="AY190" s="216" t="s">
        <v>119</v>
      </c>
    </row>
    <row r="191" spans="1:65" s="13" customFormat="1" ht="10.199999999999999">
      <c r="B191" s="196"/>
      <c r="C191" s="197"/>
      <c r="D191" s="189" t="s">
        <v>133</v>
      </c>
      <c r="E191" s="198" t="s">
        <v>28</v>
      </c>
      <c r="F191" s="199" t="s">
        <v>265</v>
      </c>
      <c r="G191" s="197"/>
      <c r="H191" s="198" t="s">
        <v>28</v>
      </c>
      <c r="I191" s="200"/>
      <c r="J191" s="197"/>
      <c r="K191" s="197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133</v>
      </c>
      <c r="AU191" s="205" t="s">
        <v>84</v>
      </c>
      <c r="AV191" s="13" t="s">
        <v>82</v>
      </c>
      <c r="AW191" s="13" t="s">
        <v>35</v>
      </c>
      <c r="AX191" s="13" t="s">
        <v>74</v>
      </c>
      <c r="AY191" s="205" t="s">
        <v>119</v>
      </c>
    </row>
    <row r="192" spans="1:65" s="14" customFormat="1" ht="10.199999999999999">
      <c r="B192" s="206"/>
      <c r="C192" s="207"/>
      <c r="D192" s="189" t="s">
        <v>133</v>
      </c>
      <c r="E192" s="208" t="s">
        <v>28</v>
      </c>
      <c r="F192" s="209" t="s">
        <v>266</v>
      </c>
      <c r="G192" s="207"/>
      <c r="H192" s="210">
        <v>9.0299999999999994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133</v>
      </c>
      <c r="AU192" s="216" t="s">
        <v>84</v>
      </c>
      <c r="AV192" s="14" t="s">
        <v>84</v>
      </c>
      <c r="AW192" s="14" t="s">
        <v>35</v>
      </c>
      <c r="AX192" s="14" t="s">
        <v>74</v>
      </c>
      <c r="AY192" s="216" t="s">
        <v>119</v>
      </c>
    </row>
    <row r="193" spans="1:65" s="15" customFormat="1" ht="10.199999999999999">
      <c r="B193" s="217"/>
      <c r="C193" s="218"/>
      <c r="D193" s="189" t="s">
        <v>133</v>
      </c>
      <c r="E193" s="219" t="s">
        <v>28</v>
      </c>
      <c r="F193" s="220" t="s">
        <v>159</v>
      </c>
      <c r="G193" s="218"/>
      <c r="H193" s="221">
        <v>22.832999999999998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133</v>
      </c>
      <c r="AU193" s="227" t="s">
        <v>84</v>
      </c>
      <c r="AV193" s="15" t="s">
        <v>127</v>
      </c>
      <c r="AW193" s="15" t="s">
        <v>35</v>
      </c>
      <c r="AX193" s="15" t="s">
        <v>82</v>
      </c>
      <c r="AY193" s="227" t="s">
        <v>119</v>
      </c>
    </row>
    <row r="194" spans="1:65" s="2" customFormat="1" ht="16.5" customHeight="1">
      <c r="A194" s="36"/>
      <c r="B194" s="37"/>
      <c r="C194" s="176" t="s">
        <v>267</v>
      </c>
      <c r="D194" s="176" t="s">
        <v>122</v>
      </c>
      <c r="E194" s="177" t="s">
        <v>268</v>
      </c>
      <c r="F194" s="178" t="s">
        <v>269</v>
      </c>
      <c r="G194" s="179" t="s">
        <v>139</v>
      </c>
      <c r="H194" s="180">
        <v>9.0299999999999994</v>
      </c>
      <c r="I194" s="181"/>
      <c r="J194" s="182">
        <f>ROUND(I194*H194,2)</f>
        <v>0</v>
      </c>
      <c r="K194" s="178" t="s">
        <v>126</v>
      </c>
      <c r="L194" s="41"/>
      <c r="M194" s="183" t="s">
        <v>28</v>
      </c>
      <c r="N194" s="184" t="s">
        <v>47</v>
      </c>
      <c r="O194" s="67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7" t="s">
        <v>127</v>
      </c>
      <c r="AT194" s="187" t="s">
        <v>122</v>
      </c>
      <c r="AU194" s="187" t="s">
        <v>84</v>
      </c>
      <c r="AY194" s="19" t="s">
        <v>119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127</v>
      </c>
      <c r="BK194" s="188">
        <f>ROUND(I194*H194,2)</f>
        <v>0</v>
      </c>
      <c r="BL194" s="19" t="s">
        <v>127</v>
      </c>
      <c r="BM194" s="187" t="s">
        <v>270</v>
      </c>
    </row>
    <row r="195" spans="1:65" s="2" customFormat="1" ht="10.199999999999999">
      <c r="A195" s="36"/>
      <c r="B195" s="37"/>
      <c r="C195" s="38"/>
      <c r="D195" s="189" t="s">
        <v>129</v>
      </c>
      <c r="E195" s="38"/>
      <c r="F195" s="190" t="s">
        <v>271</v>
      </c>
      <c r="G195" s="38"/>
      <c r="H195" s="38"/>
      <c r="I195" s="191"/>
      <c r="J195" s="38"/>
      <c r="K195" s="38"/>
      <c r="L195" s="41"/>
      <c r="M195" s="192"/>
      <c r="N195" s="193"/>
      <c r="O195" s="67"/>
      <c r="P195" s="67"/>
      <c r="Q195" s="67"/>
      <c r="R195" s="67"/>
      <c r="S195" s="67"/>
      <c r="T195" s="68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129</v>
      </c>
      <c r="AU195" s="19" t="s">
        <v>84</v>
      </c>
    </row>
    <row r="196" spans="1:65" s="2" customFormat="1" ht="10.199999999999999">
      <c r="A196" s="36"/>
      <c r="B196" s="37"/>
      <c r="C196" s="38"/>
      <c r="D196" s="194" t="s">
        <v>131</v>
      </c>
      <c r="E196" s="38"/>
      <c r="F196" s="195" t="s">
        <v>272</v>
      </c>
      <c r="G196" s="38"/>
      <c r="H196" s="38"/>
      <c r="I196" s="191"/>
      <c r="J196" s="38"/>
      <c r="K196" s="38"/>
      <c r="L196" s="41"/>
      <c r="M196" s="192"/>
      <c r="N196" s="193"/>
      <c r="O196" s="67"/>
      <c r="P196" s="67"/>
      <c r="Q196" s="67"/>
      <c r="R196" s="67"/>
      <c r="S196" s="67"/>
      <c r="T196" s="68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131</v>
      </c>
      <c r="AU196" s="19" t="s">
        <v>84</v>
      </c>
    </row>
    <row r="197" spans="1:65" s="13" customFormat="1" ht="10.199999999999999">
      <c r="B197" s="196"/>
      <c r="C197" s="197"/>
      <c r="D197" s="189" t="s">
        <v>133</v>
      </c>
      <c r="E197" s="198" t="s">
        <v>28</v>
      </c>
      <c r="F197" s="199" t="s">
        <v>273</v>
      </c>
      <c r="G197" s="197"/>
      <c r="H197" s="198" t="s">
        <v>28</v>
      </c>
      <c r="I197" s="200"/>
      <c r="J197" s="197"/>
      <c r="K197" s="197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133</v>
      </c>
      <c r="AU197" s="205" t="s">
        <v>84</v>
      </c>
      <c r="AV197" s="13" t="s">
        <v>82</v>
      </c>
      <c r="AW197" s="13" t="s">
        <v>35</v>
      </c>
      <c r="AX197" s="13" t="s">
        <v>74</v>
      </c>
      <c r="AY197" s="205" t="s">
        <v>119</v>
      </c>
    </row>
    <row r="198" spans="1:65" s="13" customFormat="1" ht="10.199999999999999">
      <c r="B198" s="196"/>
      <c r="C198" s="197"/>
      <c r="D198" s="189" t="s">
        <v>133</v>
      </c>
      <c r="E198" s="198" t="s">
        <v>28</v>
      </c>
      <c r="F198" s="199" t="s">
        <v>265</v>
      </c>
      <c r="G198" s="197"/>
      <c r="H198" s="198" t="s">
        <v>28</v>
      </c>
      <c r="I198" s="200"/>
      <c r="J198" s="197"/>
      <c r="K198" s="197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133</v>
      </c>
      <c r="AU198" s="205" t="s">
        <v>84</v>
      </c>
      <c r="AV198" s="13" t="s">
        <v>82</v>
      </c>
      <c r="AW198" s="13" t="s">
        <v>35</v>
      </c>
      <c r="AX198" s="13" t="s">
        <v>74</v>
      </c>
      <c r="AY198" s="205" t="s">
        <v>119</v>
      </c>
    </row>
    <row r="199" spans="1:65" s="14" customFormat="1" ht="10.199999999999999">
      <c r="B199" s="206"/>
      <c r="C199" s="207"/>
      <c r="D199" s="189" t="s">
        <v>133</v>
      </c>
      <c r="E199" s="208" t="s">
        <v>28</v>
      </c>
      <c r="F199" s="209" t="s">
        <v>266</v>
      </c>
      <c r="G199" s="207"/>
      <c r="H199" s="210">
        <v>9.0299999999999994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133</v>
      </c>
      <c r="AU199" s="216" t="s">
        <v>84</v>
      </c>
      <c r="AV199" s="14" t="s">
        <v>84</v>
      </c>
      <c r="AW199" s="14" t="s">
        <v>35</v>
      </c>
      <c r="AX199" s="14" t="s">
        <v>82</v>
      </c>
      <c r="AY199" s="216" t="s">
        <v>119</v>
      </c>
    </row>
    <row r="200" spans="1:65" s="2" customFormat="1" ht="16.5" customHeight="1">
      <c r="A200" s="36"/>
      <c r="B200" s="37"/>
      <c r="C200" s="176" t="s">
        <v>274</v>
      </c>
      <c r="D200" s="176" t="s">
        <v>122</v>
      </c>
      <c r="E200" s="177" t="s">
        <v>275</v>
      </c>
      <c r="F200" s="178" t="s">
        <v>276</v>
      </c>
      <c r="G200" s="179" t="s">
        <v>165</v>
      </c>
      <c r="H200" s="180">
        <v>18.75</v>
      </c>
      <c r="I200" s="181"/>
      <c r="J200" s="182">
        <f>ROUND(I200*H200,2)</f>
        <v>0</v>
      </c>
      <c r="K200" s="178" t="s">
        <v>126</v>
      </c>
      <c r="L200" s="41"/>
      <c r="M200" s="183" t="s">
        <v>28</v>
      </c>
      <c r="N200" s="184" t="s">
        <v>47</v>
      </c>
      <c r="O200" s="67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127</v>
      </c>
      <c r="AT200" s="187" t="s">
        <v>122</v>
      </c>
      <c r="AU200" s="187" t="s">
        <v>84</v>
      </c>
      <c r="AY200" s="19" t="s">
        <v>119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9" t="s">
        <v>127</v>
      </c>
      <c r="BK200" s="188">
        <f>ROUND(I200*H200,2)</f>
        <v>0</v>
      </c>
      <c r="BL200" s="19" t="s">
        <v>127</v>
      </c>
      <c r="BM200" s="187" t="s">
        <v>277</v>
      </c>
    </row>
    <row r="201" spans="1:65" s="2" customFormat="1" ht="10.199999999999999">
      <c r="A201" s="36"/>
      <c r="B201" s="37"/>
      <c r="C201" s="38"/>
      <c r="D201" s="189" t="s">
        <v>129</v>
      </c>
      <c r="E201" s="38"/>
      <c r="F201" s="190" t="s">
        <v>278</v>
      </c>
      <c r="G201" s="38"/>
      <c r="H201" s="38"/>
      <c r="I201" s="191"/>
      <c r="J201" s="38"/>
      <c r="K201" s="38"/>
      <c r="L201" s="41"/>
      <c r="M201" s="192"/>
      <c r="N201" s="193"/>
      <c r="O201" s="67"/>
      <c r="P201" s="67"/>
      <c r="Q201" s="67"/>
      <c r="R201" s="67"/>
      <c r="S201" s="67"/>
      <c r="T201" s="68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129</v>
      </c>
      <c r="AU201" s="19" t="s">
        <v>84</v>
      </c>
    </row>
    <row r="202" spans="1:65" s="2" customFormat="1" ht="10.199999999999999">
      <c r="A202" s="36"/>
      <c r="B202" s="37"/>
      <c r="C202" s="38"/>
      <c r="D202" s="194" t="s">
        <v>131</v>
      </c>
      <c r="E202" s="38"/>
      <c r="F202" s="195" t="s">
        <v>279</v>
      </c>
      <c r="G202" s="38"/>
      <c r="H202" s="38"/>
      <c r="I202" s="191"/>
      <c r="J202" s="38"/>
      <c r="K202" s="38"/>
      <c r="L202" s="41"/>
      <c r="M202" s="192"/>
      <c r="N202" s="193"/>
      <c r="O202" s="67"/>
      <c r="P202" s="67"/>
      <c r="Q202" s="67"/>
      <c r="R202" s="67"/>
      <c r="S202" s="67"/>
      <c r="T202" s="68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131</v>
      </c>
      <c r="AU202" s="19" t="s">
        <v>84</v>
      </c>
    </row>
    <row r="203" spans="1:65" s="13" customFormat="1" ht="10.199999999999999">
      <c r="B203" s="196"/>
      <c r="C203" s="197"/>
      <c r="D203" s="189" t="s">
        <v>133</v>
      </c>
      <c r="E203" s="198" t="s">
        <v>28</v>
      </c>
      <c r="F203" s="199" t="s">
        <v>134</v>
      </c>
      <c r="G203" s="197"/>
      <c r="H203" s="198" t="s">
        <v>28</v>
      </c>
      <c r="I203" s="200"/>
      <c r="J203" s="197"/>
      <c r="K203" s="197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133</v>
      </c>
      <c r="AU203" s="205" t="s">
        <v>84</v>
      </c>
      <c r="AV203" s="13" t="s">
        <v>82</v>
      </c>
      <c r="AW203" s="13" t="s">
        <v>35</v>
      </c>
      <c r="AX203" s="13" t="s">
        <v>74</v>
      </c>
      <c r="AY203" s="205" t="s">
        <v>119</v>
      </c>
    </row>
    <row r="204" spans="1:65" s="13" customFormat="1" ht="10.199999999999999">
      <c r="B204" s="196"/>
      <c r="C204" s="197"/>
      <c r="D204" s="189" t="s">
        <v>133</v>
      </c>
      <c r="E204" s="198" t="s">
        <v>28</v>
      </c>
      <c r="F204" s="199" t="s">
        <v>280</v>
      </c>
      <c r="G204" s="197"/>
      <c r="H204" s="198" t="s">
        <v>28</v>
      </c>
      <c r="I204" s="200"/>
      <c r="J204" s="197"/>
      <c r="K204" s="197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133</v>
      </c>
      <c r="AU204" s="205" t="s">
        <v>84</v>
      </c>
      <c r="AV204" s="13" t="s">
        <v>82</v>
      </c>
      <c r="AW204" s="13" t="s">
        <v>35</v>
      </c>
      <c r="AX204" s="13" t="s">
        <v>74</v>
      </c>
      <c r="AY204" s="205" t="s">
        <v>119</v>
      </c>
    </row>
    <row r="205" spans="1:65" s="13" customFormat="1" ht="10.199999999999999">
      <c r="B205" s="196"/>
      <c r="C205" s="197"/>
      <c r="D205" s="189" t="s">
        <v>133</v>
      </c>
      <c r="E205" s="198" t="s">
        <v>28</v>
      </c>
      <c r="F205" s="199" t="s">
        <v>249</v>
      </c>
      <c r="G205" s="197"/>
      <c r="H205" s="198" t="s">
        <v>28</v>
      </c>
      <c r="I205" s="200"/>
      <c r="J205" s="197"/>
      <c r="K205" s="197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133</v>
      </c>
      <c r="AU205" s="205" t="s">
        <v>84</v>
      </c>
      <c r="AV205" s="13" t="s">
        <v>82</v>
      </c>
      <c r="AW205" s="13" t="s">
        <v>35</v>
      </c>
      <c r="AX205" s="13" t="s">
        <v>74</v>
      </c>
      <c r="AY205" s="205" t="s">
        <v>119</v>
      </c>
    </row>
    <row r="206" spans="1:65" s="14" customFormat="1" ht="10.199999999999999">
      <c r="B206" s="206"/>
      <c r="C206" s="207"/>
      <c r="D206" s="189" t="s">
        <v>133</v>
      </c>
      <c r="E206" s="208" t="s">
        <v>28</v>
      </c>
      <c r="F206" s="209" t="s">
        <v>170</v>
      </c>
      <c r="G206" s="207"/>
      <c r="H206" s="210">
        <v>5.85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133</v>
      </c>
      <c r="AU206" s="216" t="s">
        <v>84</v>
      </c>
      <c r="AV206" s="14" t="s">
        <v>84</v>
      </c>
      <c r="AW206" s="14" t="s">
        <v>35</v>
      </c>
      <c r="AX206" s="14" t="s">
        <v>74</v>
      </c>
      <c r="AY206" s="216" t="s">
        <v>119</v>
      </c>
    </row>
    <row r="207" spans="1:65" s="13" customFormat="1" ht="10.199999999999999">
      <c r="B207" s="196"/>
      <c r="C207" s="197"/>
      <c r="D207" s="189" t="s">
        <v>133</v>
      </c>
      <c r="E207" s="198" t="s">
        <v>28</v>
      </c>
      <c r="F207" s="199" t="s">
        <v>281</v>
      </c>
      <c r="G207" s="197"/>
      <c r="H207" s="198" t="s">
        <v>28</v>
      </c>
      <c r="I207" s="200"/>
      <c r="J207" s="197"/>
      <c r="K207" s="197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133</v>
      </c>
      <c r="AU207" s="205" t="s">
        <v>84</v>
      </c>
      <c r="AV207" s="13" t="s">
        <v>82</v>
      </c>
      <c r="AW207" s="13" t="s">
        <v>35</v>
      </c>
      <c r="AX207" s="13" t="s">
        <v>74</v>
      </c>
      <c r="AY207" s="205" t="s">
        <v>119</v>
      </c>
    </row>
    <row r="208" spans="1:65" s="14" customFormat="1" ht="10.199999999999999">
      <c r="B208" s="206"/>
      <c r="C208" s="207"/>
      <c r="D208" s="189" t="s">
        <v>133</v>
      </c>
      <c r="E208" s="208" t="s">
        <v>28</v>
      </c>
      <c r="F208" s="209" t="s">
        <v>185</v>
      </c>
      <c r="G208" s="207"/>
      <c r="H208" s="210">
        <v>12.9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133</v>
      </c>
      <c r="AU208" s="216" t="s">
        <v>84</v>
      </c>
      <c r="AV208" s="14" t="s">
        <v>84</v>
      </c>
      <c r="AW208" s="14" t="s">
        <v>35</v>
      </c>
      <c r="AX208" s="14" t="s">
        <v>74</v>
      </c>
      <c r="AY208" s="216" t="s">
        <v>119</v>
      </c>
    </row>
    <row r="209" spans="1:65" s="15" customFormat="1" ht="10.199999999999999">
      <c r="B209" s="217"/>
      <c r="C209" s="218"/>
      <c r="D209" s="189" t="s">
        <v>133</v>
      </c>
      <c r="E209" s="219" t="s">
        <v>28</v>
      </c>
      <c r="F209" s="220" t="s">
        <v>159</v>
      </c>
      <c r="G209" s="218"/>
      <c r="H209" s="221">
        <v>18.75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133</v>
      </c>
      <c r="AU209" s="227" t="s">
        <v>84</v>
      </c>
      <c r="AV209" s="15" t="s">
        <v>127</v>
      </c>
      <c r="AW209" s="15" t="s">
        <v>35</v>
      </c>
      <c r="AX209" s="15" t="s">
        <v>82</v>
      </c>
      <c r="AY209" s="227" t="s">
        <v>119</v>
      </c>
    </row>
    <row r="210" spans="1:65" s="2" customFormat="1" ht="16.5" customHeight="1">
      <c r="A210" s="36"/>
      <c r="B210" s="37"/>
      <c r="C210" s="176" t="s">
        <v>7</v>
      </c>
      <c r="D210" s="176" t="s">
        <v>122</v>
      </c>
      <c r="E210" s="177" t="s">
        <v>282</v>
      </c>
      <c r="F210" s="178" t="s">
        <v>283</v>
      </c>
      <c r="G210" s="179" t="s">
        <v>165</v>
      </c>
      <c r="H210" s="180">
        <v>3.45</v>
      </c>
      <c r="I210" s="181"/>
      <c r="J210" s="182">
        <f>ROUND(I210*H210,2)</f>
        <v>0</v>
      </c>
      <c r="K210" s="178" t="s">
        <v>126</v>
      </c>
      <c r="L210" s="41"/>
      <c r="M210" s="183" t="s">
        <v>28</v>
      </c>
      <c r="N210" s="184" t="s">
        <v>47</v>
      </c>
      <c r="O210" s="67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127</v>
      </c>
      <c r="AT210" s="187" t="s">
        <v>122</v>
      </c>
      <c r="AU210" s="187" t="s">
        <v>84</v>
      </c>
      <c r="AY210" s="19" t="s">
        <v>119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9" t="s">
        <v>127</v>
      </c>
      <c r="BK210" s="188">
        <f>ROUND(I210*H210,2)</f>
        <v>0</v>
      </c>
      <c r="BL210" s="19" t="s">
        <v>127</v>
      </c>
      <c r="BM210" s="187" t="s">
        <v>284</v>
      </c>
    </row>
    <row r="211" spans="1:65" s="2" customFormat="1" ht="10.199999999999999">
      <c r="A211" s="36"/>
      <c r="B211" s="37"/>
      <c r="C211" s="38"/>
      <c r="D211" s="189" t="s">
        <v>129</v>
      </c>
      <c r="E211" s="38"/>
      <c r="F211" s="190" t="s">
        <v>285</v>
      </c>
      <c r="G211" s="38"/>
      <c r="H211" s="38"/>
      <c r="I211" s="191"/>
      <c r="J211" s="38"/>
      <c r="K211" s="38"/>
      <c r="L211" s="41"/>
      <c r="M211" s="192"/>
      <c r="N211" s="193"/>
      <c r="O211" s="67"/>
      <c r="P211" s="67"/>
      <c r="Q211" s="67"/>
      <c r="R211" s="67"/>
      <c r="S211" s="67"/>
      <c r="T211" s="6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129</v>
      </c>
      <c r="AU211" s="19" t="s">
        <v>84</v>
      </c>
    </row>
    <row r="212" spans="1:65" s="2" customFormat="1" ht="10.199999999999999">
      <c r="A212" s="36"/>
      <c r="B212" s="37"/>
      <c r="C212" s="38"/>
      <c r="D212" s="194" t="s">
        <v>131</v>
      </c>
      <c r="E212" s="38"/>
      <c r="F212" s="195" t="s">
        <v>286</v>
      </c>
      <c r="G212" s="38"/>
      <c r="H212" s="38"/>
      <c r="I212" s="191"/>
      <c r="J212" s="38"/>
      <c r="K212" s="38"/>
      <c r="L212" s="41"/>
      <c r="M212" s="192"/>
      <c r="N212" s="193"/>
      <c r="O212" s="67"/>
      <c r="P212" s="67"/>
      <c r="Q212" s="67"/>
      <c r="R212" s="67"/>
      <c r="S212" s="67"/>
      <c r="T212" s="68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131</v>
      </c>
      <c r="AU212" s="19" t="s">
        <v>84</v>
      </c>
    </row>
    <row r="213" spans="1:65" s="13" customFormat="1" ht="10.199999999999999">
      <c r="B213" s="196"/>
      <c r="C213" s="197"/>
      <c r="D213" s="189" t="s">
        <v>133</v>
      </c>
      <c r="E213" s="198" t="s">
        <v>28</v>
      </c>
      <c r="F213" s="199" t="s">
        <v>287</v>
      </c>
      <c r="G213" s="197"/>
      <c r="H213" s="198" t="s">
        <v>28</v>
      </c>
      <c r="I213" s="200"/>
      <c r="J213" s="197"/>
      <c r="K213" s="197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133</v>
      </c>
      <c r="AU213" s="205" t="s">
        <v>84</v>
      </c>
      <c r="AV213" s="13" t="s">
        <v>82</v>
      </c>
      <c r="AW213" s="13" t="s">
        <v>35</v>
      </c>
      <c r="AX213" s="13" t="s">
        <v>74</v>
      </c>
      <c r="AY213" s="205" t="s">
        <v>119</v>
      </c>
    </row>
    <row r="214" spans="1:65" s="13" customFormat="1" ht="10.199999999999999">
      <c r="B214" s="196"/>
      <c r="C214" s="197"/>
      <c r="D214" s="189" t="s">
        <v>133</v>
      </c>
      <c r="E214" s="198" t="s">
        <v>28</v>
      </c>
      <c r="F214" s="199" t="s">
        <v>288</v>
      </c>
      <c r="G214" s="197"/>
      <c r="H214" s="198" t="s">
        <v>28</v>
      </c>
      <c r="I214" s="200"/>
      <c r="J214" s="197"/>
      <c r="K214" s="197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133</v>
      </c>
      <c r="AU214" s="205" t="s">
        <v>84</v>
      </c>
      <c r="AV214" s="13" t="s">
        <v>82</v>
      </c>
      <c r="AW214" s="13" t="s">
        <v>35</v>
      </c>
      <c r="AX214" s="13" t="s">
        <v>74</v>
      </c>
      <c r="AY214" s="205" t="s">
        <v>119</v>
      </c>
    </row>
    <row r="215" spans="1:65" s="13" customFormat="1" ht="10.199999999999999">
      <c r="B215" s="196"/>
      <c r="C215" s="197"/>
      <c r="D215" s="189" t="s">
        <v>133</v>
      </c>
      <c r="E215" s="198" t="s">
        <v>28</v>
      </c>
      <c r="F215" s="199" t="s">
        <v>289</v>
      </c>
      <c r="G215" s="197"/>
      <c r="H215" s="198" t="s">
        <v>28</v>
      </c>
      <c r="I215" s="200"/>
      <c r="J215" s="197"/>
      <c r="K215" s="197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133</v>
      </c>
      <c r="AU215" s="205" t="s">
        <v>84</v>
      </c>
      <c r="AV215" s="13" t="s">
        <v>82</v>
      </c>
      <c r="AW215" s="13" t="s">
        <v>35</v>
      </c>
      <c r="AX215" s="13" t="s">
        <v>74</v>
      </c>
      <c r="AY215" s="205" t="s">
        <v>119</v>
      </c>
    </row>
    <row r="216" spans="1:65" s="14" customFormat="1" ht="10.199999999999999">
      <c r="B216" s="206"/>
      <c r="C216" s="207"/>
      <c r="D216" s="189" t="s">
        <v>133</v>
      </c>
      <c r="E216" s="208" t="s">
        <v>28</v>
      </c>
      <c r="F216" s="209" t="s">
        <v>290</v>
      </c>
      <c r="G216" s="207"/>
      <c r="H216" s="210">
        <v>3.45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133</v>
      </c>
      <c r="AU216" s="216" t="s">
        <v>84</v>
      </c>
      <c r="AV216" s="14" t="s">
        <v>84</v>
      </c>
      <c r="AW216" s="14" t="s">
        <v>35</v>
      </c>
      <c r="AX216" s="14" t="s">
        <v>82</v>
      </c>
      <c r="AY216" s="216" t="s">
        <v>119</v>
      </c>
    </row>
    <row r="217" spans="1:65" s="2" customFormat="1" ht="16.5" customHeight="1">
      <c r="A217" s="36"/>
      <c r="B217" s="37"/>
      <c r="C217" s="176" t="s">
        <v>291</v>
      </c>
      <c r="D217" s="176" t="s">
        <v>122</v>
      </c>
      <c r="E217" s="177" t="s">
        <v>292</v>
      </c>
      <c r="F217" s="178" t="s">
        <v>293</v>
      </c>
      <c r="G217" s="179" t="s">
        <v>165</v>
      </c>
      <c r="H217" s="180">
        <v>3.45</v>
      </c>
      <c r="I217" s="181"/>
      <c r="J217" s="182">
        <f>ROUND(I217*H217,2)</f>
        <v>0</v>
      </c>
      <c r="K217" s="178" t="s">
        <v>28</v>
      </c>
      <c r="L217" s="41"/>
      <c r="M217" s="183" t="s">
        <v>28</v>
      </c>
      <c r="N217" s="184" t="s">
        <v>47</v>
      </c>
      <c r="O217" s="67"/>
      <c r="P217" s="185">
        <f>O217*H217</f>
        <v>0</v>
      </c>
      <c r="Q217" s="185">
        <v>0.01</v>
      </c>
      <c r="R217" s="185">
        <f>Q217*H217</f>
        <v>3.4500000000000003E-2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127</v>
      </c>
      <c r="AT217" s="187" t="s">
        <v>122</v>
      </c>
      <c r="AU217" s="187" t="s">
        <v>84</v>
      </c>
      <c r="AY217" s="19" t="s">
        <v>119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127</v>
      </c>
      <c r="BK217" s="188">
        <f>ROUND(I217*H217,2)</f>
        <v>0</v>
      </c>
      <c r="BL217" s="19" t="s">
        <v>127</v>
      </c>
      <c r="BM217" s="187" t="s">
        <v>294</v>
      </c>
    </row>
    <row r="218" spans="1:65" s="2" customFormat="1" ht="10.199999999999999">
      <c r="A218" s="36"/>
      <c r="B218" s="37"/>
      <c r="C218" s="38"/>
      <c r="D218" s="189" t="s">
        <v>129</v>
      </c>
      <c r="E218" s="38"/>
      <c r="F218" s="190" t="s">
        <v>293</v>
      </c>
      <c r="G218" s="38"/>
      <c r="H218" s="38"/>
      <c r="I218" s="191"/>
      <c r="J218" s="38"/>
      <c r="K218" s="38"/>
      <c r="L218" s="41"/>
      <c r="M218" s="192"/>
      <c r="N218" s="193"/>
      <c r="O218" s="67"/>
      <c r="P218" s="67"/>
      <c r="Q218" s="67"/>
      <c r="R218" s="67"/>
      <c r="S218" s="67"/>
      <c r="T218" s="68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129</v>
      </c>
      <c r="AU218" s="19" t="s">
        <v>84</v>
      </c>
    </row>
    <row r="219" spans="1:65" s="13" customFormat="1" ht="10.199999999999999">
      <c r="B219" s="196"/>
      <c r="C219" s="197"/>
      <c r="D219" s="189" t="s">
        <v>133</v>
      </c>
      <c r="E219" s="198" t="s">
        <v>28</v>
      </c>
      <c r="F219" s="199" t="s">
        <v>287</v>
      </c>
      <c r="G219" s="197"/>
      <c r="H219" s="198" t="s">
        <v>28</v>
      </c>
      <c r="I219" s="200"/>
      <c r="J219" s="197"/>
      <c r="K219" s="197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133</v>
      </c>
      <c r="AU219" s="205" t="s">
        <v>84</v>
      </c>
      <c r="AV219" s="13" t="s">
        <v>82</v>
      </c>
      <c r="AW219" s="13" t="s">
        <v>35</v>
      </c>
      <c r="AX219" s="13" t="s">
        <v>74</v>
      </c>
      <c r="AY219" s="205" t="s">
        <v>119</v>
      </c>
    </row>
    <row r="220" spans="1:65" s="13" customFormat="1" ht="10.199999999999999">
      <c r="B220" s="196"/>
      <c r="C220" s="197"/>
      <c r="D220" s="189" t="s">
        <v>133</v>
      </c>
      <c r="E220" s="198" t="s">
        <v>28</v>
      </c>
      <c r="F220" s="199" t="s">
        <v>295</v>
      </c>
      <c r="G220" s="197"/>
      <c r="H220" s="198" t="s">
        <v>28</v>
      </c>
      <c r="I220" s="200"/>
      <c r="J220" s="197"/>
      <c r="K220" s="197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133</v>
      </c>
      <c r="AU220" s="205" t="s">
        <v>84</v>
      </c>
      <c r="AV220" s="13" t="s">
        <v>82</v>
      </c>
      <c r="AW220" s="13" t="s">
        <v>35</v>
      </c>
      <c r="AX220" s="13" t="s">
        <v>74</v>
      </c>
      <c r="AY220" s="205" t="s">
        <v>119</v>
      </c>
    </row>
    <row r="221" spans="1:65" s="13" customFormat="1" ht="10.199999999999999">
      <c r="B221" s="196"/>
      <c r="C221" s="197"/>
      <c r="D221" s="189" t="s">
        <v>133</v>
      </c>
      <c r="E221" s="198" t="s">
        <v>28</v>
      </c>
      <c r="F221" s="199" t="s">
        <v>289</v>
      </c>
      <c r="G221" s="197"/>
      <c r="H221" s="198" t="s">
        <v>28</v>
      </c>
      <c r="I221" s="200"/>
      <c r="J221" s="197"/>
      <c r="K221" s="197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133</v>
      </c>
      <c r="AU221" s="205" t="s">
        <v>84</v>
      </c>
      <c r="AV221" s="13" t="s">
        <v>82</v>
      </c>
      <c r="AW221" s="13" t="s">
        <v>35</v>
      </c>
      <c r="AX221" s="13" t="s">
        <v>74</v>
      </c>
      <c r="AY221" s="205" t="s">
        <v>119</v>
      </c>
    </row>
    <row r="222" spans="1:65" s="14" customFormat="1" ht="10.199999999999999">
      <c r="B222" s="206"/>
      <c r="C222" s="207"/>
      <c r="D222" s="189" t="s">
        <v>133</v>
      </c>
      <c r="E222" s="208" t="s">
        <v>28</v>
      </c>
      <c r="F222" s="209" t="s">
        <v>290</v>
      </c>
      <c r="G222" s="207"/>
      <c r="H222" s="210">
        <v>3.45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133</v>
      </c>
      <c r="AU222" s="216" t="s">
        <v>84</v>
      </c>
      <c r="AV222" s="14" t="s">
        <v>84</v>
      </c>
      <c r="AW222" s="14" t="s">
        <v>35</v>
      </c>
      <c r="AX222" s="14" t="s">
        <v>82</v>
      </c>
      <c r="AY222" s="216" t="s">
        <v>119</v>
      </c>
    </row>
    <row r="223" spans="1:65" s="2" customFormat="1" ht="16.5" customHeight="1">
      <c r="A223" s="36"/>
      <c r="B223" s="37"/>
      <c r="C223" s="176" t="s">
        <v>296</v>
      </c>
      <c r="D223" s="176" t="s">
        <v>122</v>
      </c>
      <c r="E223" s="177" t="s">
        <v>297</v>
      </c>
      <c r="F223" s="178" t="s">
        <v>298</v>
      </c>
      <c r="G223" s="179" t="s">
        <v>139</v>
      </c>
      <c r="H223" s="180">
        <v>13.803000000000001</v>
      </c>
      <c r="I223" s="181"/>
      <c r="J223" s="182">
        <f>ROUND(I223*H223,2)</f>
        <v>0</v>
      </c>
      <c r="K223" s="178" t="s">
        <v>126</v>
      </c>
      <c r="L223" s="41"/>
      <c r="M223" s="183" t="s">
        <v>28</v>
      </c>
      <c r="N223" s="184" t="s">
        <v>47</v>
      </c>
      <c r="O223" s="67"/>
      <c r="P223" s="185">
        <f>O223*H223</f>
        <v>0</v>
      </c>
      <c r="Q223" s="185">
        <v>4.1000000000000003E-3</v>
      </c>
      <c r="R223" s="185">
        <f>Q223*H223</f>
        <v>5.6592300000000005E-2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127</v>
      </c>
      <c r="AT223" s="187" t="s">
        <v>122</v>
      </c>
      <c r="AU223" s="187" t="s">
        <v>84</v>
      </c>
      <c r="AY223" s="19" t="s">
        <v>119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127</v>
      </c>
      <c r="BK223" s="188">
        <f>ROUND(I223*H223,2)</f>
        <v>0</v>
      </c>
      <c r="BL223" s="19" t="s">
        <v>127</v>
      </c>
      <c r="BM223" s="187" t="s">
        <v>299</v>
      </c>
    </row>
    <row r="224" spans="1:65" s="2" customFormat="1" ht="10.199999999999999">
      <c r="A224" s="36"/>
      <c r="B224" s="37"/>
      <c r="C224" s="38"/>
      <c r="D224" s="189" t="s">
        <v>129</v>
      </c>
      <c r="E224" s="38"/>
      <c r="F224" s="190" t="s">
        <v>300</v>
      </c>
      <c r="G224" s="38"/>
      <c r="H224" s="38"/>
      <c r="I224" s="191"/>
      <c r="J224" s="38"/>
      <c r="K224" s="38"/>
      <c r="L224" s="41"/>
      <c r="M224" s="192"/>
      <c r="N224" s="193"/>
      <c r="O224" s="67"/>
      <c r="P224" s="67"/>
      <c r="Q224" s="67"/>
      <c r="R224" s="67"/>
      <c r="S224" s="67"/>
      <c r="T224" s="68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129</v>
      </c>
      <c r="AU224" s="19" t="s">
        <v>84</v>
      </c>
    </row>
    <row r="225" spans="1:65" s="2" customFormat="1" ht="10.199999999999999">
      <c r="A225" s="36"/>
      <c r="B225" s="37"/>
      <c r="C225" s="38"/>
      <c r="D225" s="194" t="s">
        <v>131</v>
      </c>
      <c r="E225" s="38"/>
      <c r="F225" s="195" t="s">
        <v>301</v>
      </c>
      <c r="G225" s="38"/>
      <c r="H225" s="38"/>
      <c r="I225" s="191"/>
      <c r="J225" s="38"/>
      <c r="K225" s="38"/>
      <c r="L225" s="41"/>
      <c r="M225" s="192"/>
      <c r="N225" s="193"/>
      <c r="O225" s="67"/>
      <c r="P225" s="67"/>
      <c r="Q225" s="67"/>
      <c r="R225" s="67"/>
      <c r="S225" s="67"/>
      <c r="T225" s="68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131</v>
      </c>
      <c r="AU225" s="19" t="s">
        <v>84</v>
      </c>
    </row>
    <row r="226" spans="1:65" s="13" customFormat="1" ht="10.199999999999999">
      <c r="B226" s="196"/>
      <c r="C226" s="197"/>
      <c r="D226" s="189" t="s">
        <v>133</v>
      </c>
      <c r="E226" s="198" t="s">
        <v>28</v>
      </c>
      <c r="F226" s="199" t="s">
        <v>134</v>
      </c>
      <c r="G226" s="197"/>
      <c r="H226" s="198" t="s">
        <v>28</v>
      </c>
      <c r="I226" s="200"/>
      <c r="J226" s="197"/>
      <c r="K226" s="197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133</v>
      </c>
      <c r="AU226" s="205" t="s">
        <v>84</v>
      </c>
      <c r="AV226" s="13" t="s">
        <v>82</v>
      </c>
      <c r="AW226" s="13" t="s">
        <v>35</v>
      </c>
      <c r="AX226" s="13" t="s">
        <v>74</v>
      </c>
      <c r="AY226" s="205" t="s">
        <v>119</v>
      </c>
    </row>
    <row r="227" spans="1:65" s="13" customFormat="1" ht="10.199999999999999">
      <c r="B227" s="196"/>
      <c r="C227" s="197"/>
      <c r="D227" s="189" t="s">
        <v>133</v>
      </c>
      <c r="E227" s="198" t="s">
        <v>28</v>
      </c>
      <c r="F227" s="199" t="s">
        <v>302</v>
      </c>
      <c r="G227" s="197"/>
      <c r="H227" s="198" t="s">
        <v>28</v>
      </c>
      <c r="I227" s="200"/>
      <c r="J227" s="197"/>
      <c r="K227" s="197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133</v>
      </c>
      <c r="AU227" s="205" t="s">
        <v>84</v>
      </c>
      <c r="AV227" s="13" t="s">
        <v>82</v>
      </c>
      <c r="AW227" s="13" t="s">
        <v>35</v>
      </c>
      <c r="AX227" s="13" t="s">
        <v>74</v>
      </c>
      <c r="AY227" s="205" t="s">
        <v>119</v>
      </c>
    </row>
    <row r="228" spans="1:65" s="13" customFormat="1" ht="10.199999999999999">
      <c r="B228" s="196"/>
      <c r="C228" s="197"/>
      <c r="D228" s="189" t="s">
        <v>133</v>
      </c>
      <c r="E228" s="198" t="s">
        <v>28</v>
      </c>
      <c r="F228" s="199" t="s">
        <v>303</v>
      </c>
      <c r="G228" s="197"/>
      <c r="H228" s="198" t="s">
        <v>28</v>
      </c>
      <c r="I228" s="200"/>
      <c r="J228" s="197"/>
      <c r="K228" s="197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133</v>
      </c>
      <c r="AU228" s="205" t="s">
        <v>84</v>
      </c>
      <c r="AV228" s="13" t="s">
        <v>82</v>
      </c>
      <c r="AW228" s="13" t="s">
        <v>35</v>
      </c>
      <c r="AX228" s="13" t="s">
        <v>74</v>
      </c>
      <c r="AY228" s="205" t="s">
        <v>119</v>
      </c>
    </row>
    <row r="229" spans="1:65" s="14" customFormat="1" ht="10.199999999999999">
      <c r="B229" s="206"/>
      <c r="C229" s="207"/>
      <c r="D229" s="189" t="s">
        <v>133</v>
      </c>
      <c r="E229" s="208" t="s">
        <v>28</v>
      </c>
      <c r="F229" s="209" t="s">
        <v>144</v>
      </c>
      <c r="G229" s="207"/>
      <c r="H229" s="210">
        <v>9.6029999999999998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133</v>
      </c>
      <c r="AU229" s="216" t="s">
        <v>84</v>
      </c>
      <c r="AV229" s="14" t="s">
        <v>84</v>
      </c>
      <c r="AW229" s="14" t="s">
        <v>35</v>
      </c>
      <c r="AX229" s="14" t="s">
        <v>74</v>
      </c>
      <c r="AY229" s="216" t="s">
        <v>119</v>
      </c>
    </row>
    <row r="230" spans="1:65" s="14" customFormat="1" ht="10.199999999999999">
      <c r="B230" s="206"/>
      <c r="C230" s="207"/>
      <c r="D230" s="189" t="s">
        <v>133</v>
      </c>
      <c r="E230" s="208" t="s">
        <v>28</v>
      </c>
      <c r="F230" s="209" t="s">
        <v>264</v>
      </c>
      <c r="G230" s="207"/>
      <c r="H230" s="210">
        <v>4.2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133</v>
      </c>
      <c r="AU230" s="216" t="s">
        <v>84</v>
      </c>
      <c r="AV230" s="14" t="s">
        <v>84</v>
      </c>
      <c r="AW230" s="14" t="s">
        <v>35</v>
      </c>
      <c r="AX230" s="14" t="s">
        <v>74</v>
      </c>
      <c r="AY230" s="216" t="s">
        <v>119</v>
      </c>
    </row>
    <row r="231" spans="1:65" s="15" customFormat="1" ht="10.199999999999999">
      <c r="B231" s="217"/>
      <c r="C231" s="218"/>
      <c r="D231" s="189" t="s">
        <v>133</v>
      </c>
      <c r="E231" s="219" t="s">
        <v>28</v>
      </c>
      <c r="F231" s="220" t="s">
        <v>159</v>
      </c>
      <c r="G231" s="218"/>
      <c r="H231" s="221">
        <v>13.803000000000001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133</v>
      </c>
      <c r="AU231" s="227" t="s">
        <v>84</v>
      </c>
      <c r="AV231" s="15" t="s">
        <v>127</v>
      </c>
      <c r="AW231" s="15" t="s">
        <v>35</v>
      </c>
      <c r="AX231" s="15" t="s">
        <v>82</v>
      </c>
      <c r="AY231" s="227" t="s">
        <v>119</v>
      </c>
    </row>
    <row r="232" spans="1:65" s="2" customFormat="1" ht="16.5" customHeight="1">
      <c r="A232" s="36"/>
      <c r="B232" s="37"/>
      <c r="C232" s="176" t="s">
        <v>304</v>
      </c>
      <c r="D232" s="176" t="s">
        <v>122</v>
      </c>
      <c r="E232" s="177" t="s">
        <v>305</v>
      </c>
      <c r="F232" s="178" t="s">
        <v>306</v>
      </c>
      <c r="G232" s="179" t="s">
        <v>165</v>
      </c>
      <c r="H232" s="180">
        <v>13.2</v>
      </c>
      <c r="I232" s="181"/>
      <c r="J232" s="182">
        <f>ROUND(I232*H232,2)</f>
        <v>0</v>
      </c>
      <c r="K232" s="178" t="s">
        <v>126</v>
      </c>
      <c r="L232" s="41"/>
      <c r="M232" s="183" t="s">
        <v>28</v>
      </c>
      <c r="N232" s="184" t="s">
        <v>47</v>
      </c>
      <c r="O232" s="67"/>
      <c r="P232" s="185">
        <f>O232*H232</f>
        <v>0</v>
      </c>
      <c r="Q232" s="185">
        <v>4.2999999999999999E-4</v>
      </c>
      <c r="R232" s="185">
        <f>Q232*H232</f>
        <v>5.6759999999999996E-3</v>
      </c>
      <c r="S232" s="185">
        <v>0</v>
      </c>
      <c r="T232" s="18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7" t="s">
        <v>127</v>
      </c>
      <c r="AT232" s="187" t="s">
        <v>122</v>
      </c>
      <c r="AU232" s="187" t="s">
        <v>84</v>
      </c>
      <c r="AY232" s="19" t="s">
        <v>119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9" t="s">
        <v>127</v>
      </c>
      <c r="BK232" s="188">
        <f>ROUND(I232*H232,2)</f>
        <v>0</v>
      </c>
      <c r="BL232" s="19" t="s">
        <v>127</v>
      </c>
      <c r="BM232" s="187" t="s">
        <v>307</v>
      </c>
    </row>
    <row r="233" spans="1:65" s="2" customFormat="1" ht="10.199999999999999">
      <c r="A233" s="36"/>
      <c r="B233" s="37"/>
      <c r="C233" s="38"/>
      <c r="D233" s="189" t="s">
        <v>129</v>
      </c>
      <c r="E233" s="38"/>
      <c r="F233" s="190" t="s">
        <v>308</v>
      </c>
      <c r="G233" s="38"/>
      <c r="H233" s="38"/>
      <c r="I233" s="191"/>
      <c r="J233" s="38"/>
      <c r="K233" s="38"/>
      <c r="L233" s="41"/>
      <c r="M233" s="192"/>
      <c r="N233" s="193"/>
      <c r="O233" s="67"/>
      <c r="P233" s="67"/>
      <c r="Q233" s="67"/>
      <c r="R233" s="67"/>
      <c r="S233" s="67"/>
      <c r="T233" s="68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129</v>
      </c>
      <c r="AU233" s="19" t="s">
        <v>84</v>
      </c>
    </row>
    <row r="234" spans="1:65" s="2" customFormat="1" ht="10.199999999999999">
      <c r="A234" s="36"/>
      <c r="B234" s="37"/>
      <c r="C234" s="38"/>
      <c r="D234" s="194" t="s">
        <v>131</v>
      </c>
      <c r="E234" s="38"/>
      <c r="F234" s="195" t="s">
        <v>309</v>
      </c>
      <c r="G234" s="38"/>
      <c r="H234" s="38"/>
      <c r="I234" s="191"/>
      <c r="J234" s="38"/>
      <c r="K234" s="38"/>
      <c r="L234" s="41"/>
      <c r="M234" s="192"/>
      <c r="N234" s="193"/>
      <c r="O234" s="67"/>
      <c r="P234" s="67"/>
      <c r="Q234" s="67"/>
      <c r="R234" s="67"/>
      <c r="S234" s="67"/>
      <c r="T234" s="68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131</v>
      </c>
      <c r="AU234" s="19" t="s">
        <v>84</v>
      </c>
    </row>
    <row r="235" spans="1:65" s="13" customFormat="1" ht="10.199999999999999">
      <c r="B235" s="196"/>
      <c r="C235" s="197"/>
      <c r="D235" s="189" t="s">
        <v>133</v>
      </c>
      <c r="E235" s="198" t="s">
        <v>28</v>
      </c>
      <c r="F235" s="199" t="s">
        <v>134</v>
      </c>
      <c r="G235" s="197"/>
      <c r="H235" s="198" t="s">
        <v>28</v>
      </c>
      <c r="I235" s="200"/>
      <c r="J235" s="197"/>
      <c r="K235" s="197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133</v>
      </c>
      <c r="AU235" s="205" t="s">
        <v>84</v>
      </c>
      <c r="AV235" s="13" t="s">
        <v>82</v>
      </c>
      <c r="AW235" s="13" t="s">
        <v>35</v>
      </c>
      <c r="AX235" s="13" t="s">
        <v>74</v>
      </c>
      <c r="AY235" s="205" t="s">
        <v>119</v>
      </c>
    </row>
    <row r="236" spans="1:65" s="13" customFormat="1" ht="20.399999999999999">
      <c r="B236" s="196"/>
      <c r="C236" s="197"/>
      <c r="D236" s="189" t="s">
        <v>133</v>
      </c>
      <c r="E236" s="198" t="s">
        <v>28</v>
      </c>
      <c r="F236" s="199" t="s">
        <v>310</v>
      </c>
      <c r="G236" s="197"/>
      <c r="H236" s="198" t="s">
        <v>28</v>
      </c>
      <c r="I236" s="200"/>
      <c r="J236" s="197"/>
      <c r="K236" s="197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133</v>
      </c>
      <c r="AU236" s="205" t="s">
        <v>84</v>
      </c>
      <c r="AV236" s="13" t="s">
        <v>82</v>
      </c>
      <c r="AW236" s="13" t="s">
        <v>35</v>
      </c>
      <c r="AX236" s="13" t="s">
        <v>74</v>
      </c>
      <c r="AY236" s="205" t="s">
        <v>119</v>
      </c>
    </row>
    <row r="237" spans="1:65" s="13" customFormat="1" ht="10.199999999999999">
      <c r="B237" s="196"/>
      <c r="C237" s="197"/>
      <c r="D237" s="189" t="s">
        <v>133</v>
      </c>
      <c r="E237" s="198" t="s">
        <v>28</v>
      </c>
      <c r="F237" s="199" t="s">
        <v>311</v>
      </c>
      <c r="G237" s="197"/>
      <c r="H237" s="198" t="s">
        <v>28</v>
      </c>
      <c r="I237" s="200"/>
      <c r="J237" s="197"/>
      <c r="K237" s="197"/>
      <c r="L237" s="201"/>
      <c r="M237" s="202"/>
      <c r="N237" s="203"/>
      <c r="O237" s="203"/>
      <c r="P237" s="203"/>
      <c r="Q237" s="203"/>
      <c r="R237" s="203"/>
      <c r="S237" s="203"/>
      <c r="T237" s="204"/>
      <c r="AT237" s="205" t="s">
        <v>133</v>
      </c>
      <c r="AU237" s="205" t="s">
        <v>84</v>
      </c>
      <c r="AV237" s="13" t="s">
        <v>82</v>
      </c>
      <c r="AW237" s="13" t="s">
        <v>35</v>
      </c>
      <c r="AX237" s="13" t="s">
        <v>74</v>
      </c>
      <c r="AY237" s="205" t="s">
        <v>119</v>
      </c>
    </row>
    <row r="238" spans="1:65" s="13" customFormat="1" ht="10.199999999999999">
      <c r="B238" s="196"/>
      <c r="C238" s="197"/>
      <c r="D238" s="189" t="s">
        <v>133</v>
      </c>
      <c r="E238" s="198" t="s">
        <v>28</v>
      </c>
      <c r="F238" s="199" t="s">
        <v>312</v>
      </c>
      <c r="G238" s="197"/>
      <c r="H238" s="198" t="s">
        <v>28</v>
      </c>
      <c r="I238" s="200"/>
      <c r="J238" s="197"/>
      <c r="K238" s="197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133</v>
      </c>
      <c r="AU238" s="205" t="s">
        <v>84</v>
      </c>
      <c r="AV238" s="13" t="s">
        <v>82</v>
      </c>
      <c r="AW238" s="13" t="s">
        <v>35</v>
      </c>
      <c r="AX238" s="13" t="s">
        <v>74</v>
      </c>
      <c r="AY238" s="205" t="s">
        <v>119</v>
      </c>
    </row>
    <row r="239" spans="1:65" s="13" customFormat="1" ht="10.199999999999999">
      <c r="B239" s="196"/>
      <c r="C239" s="197"/>
      <c r="D239" s="189" t="s">
        <v>133</v>
      </c>
      <c r="E239" s="198" t="s">
        <v>28</v>
      </c>
      <c r="F239" s="199" t="s">
        <v>313</v>
      </c>
      <c r="G239" s="197"/>
      <c r="H239" s="198" t="s">
        <v>28</v>
      </c>
      <c r="I239" s="200"/>
      <c r="J239" s="197"/>
      <c r="K239" s="197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133</v>
      </c>
      <c r="AU239" s="205" t="s">
        <v>84</v>
      </c>
      <c r="AV239" s="13" t="s">
        <v>82</v>
      </c>
      <c r="AW239" s="13" t="s">
        <v>35</v>
      </c>
      <c r="AX239" s="13" t="s">
        <v>74</v>
      </c>
      <c r="AY239" s="205" t="s">
        <v>119</v>
      </c>
    </row>
    <row r="240" spans="1:65" s="13" customFormat="1" ht="10.199999999999999">
      <c r="B240" s="196"/>
      <c r="C240" s="197"/>
      <c r="D240" s="189" t="s">
        <v>133</v>
      </c>
      <c r="E240" s="198" t="s">
        <v>28</v>
      </c>
      <c r="F240" s="199" t="s">
        <v>314</v>
      </c>
      <c r="G240" s="197"/>
      <c r="H240" s="198" t="s">
        <v>28</v>
      </c>
      <c r="I240" s="200"/>
      <c r="J240" s="197"/>
      <c r="K240" s="197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133</v>
      </c>
      <c r="AU240" s="205" t="s">
        <v>84</v>
      </c>
      <c r="AV240" s="13" t="s">
        <v>82</v>
      </c>
      <c r="AW240" s="13" t="s">
        <v>35</v>
      </c>
      <c r="AX240" s="13" t="s">
        <v>74</v>
      </c>
      <c r="AY240" s="205" t="s">
        <v>119</v>
      </c>
    </row>
    <row r="241" spans="1:65" s="14" customFormat="1" ht="10.199999999999999">
      <c r="B241" s="206"/>
      <c r="C241" s="207"/>
      <c r="D241" s="189" t="s">
        <v>133</v>
      </c>
      <c r="E241" s="208" t="s">
        <v>28</v>
      </c>
      <c r="F241" s="209" t="s">
        <v>315</v>
      </c>
      <c r="G241" s="207"/>
      <c r="H241" s="210">
        <v>13.2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133</v>
      </c>
      <c r="AU241" s="216" t="s">
        <v>84</v>
      </c>
      <c r="AV241" s="14" t="s">
        <v>84</v>
      </c>
      <c r="AW241" s="14" t="s">
        <v>35</v>
      </c>
      <c r="AX241" s="14" t="s">
        <v>82</v>
      </c>
      <c r="AY241" s="216" t="s">
        <v>119</v>
      </c>
    </row>
    <row r="242" spans="1:65" s="2" customFormat="1" ht="16.5" customHeight="1">
      <c r="A242" s="36"/>
      <c r="B242" s="37"/>
      <c r="C242" s="228" t="s">
        <v>316</v>
      </c>
      <c r="D242" s="228" t="s">
        <v>317</v>
      </c>
      <c r="E242" s="229" t="s">
        <v>318</v>
      </c>
      <c r="F242" s="230" t="s">
        <v>319</v>
      </c>
      <c r="G242" s="231" t="s">
        <v>152</v>
      </c>
      <c r="H242" s="232">
        <v>1.7999999999999999E-2</v>
      </c>
      <c r="I242" s="233"/>
      <c r="J242" s="234">
        <f>ROUND(I242*H242,2)</f>
        <v>0</v>
      </c>
      <c r="K242" s="230" t="s">
        <v>126</v>
      </c>
      <c r="L242" s="235"/>
      <c r="M242" s="236" t="s">
        <v>28</v>
      </c>
      <c r="N242" s="237" t="s">
        <v>47</v>
      </c>
      <c r="O242" s="67"/>
      <c r="P242" s="185">
        <f>O242*H242</f>
        <v>0</v>
      </c>
      <c r="Q242" s="185">
        <v>1</v>
      </c>
      <c r="R242" s="185">
        <f>Q242*H242</f>
        <v>1.7999999999999999E-2</v>
      </c>
      <c r="S242" s="185">
        <v>0</v>
      </c>
      <c r="T242" s="18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7" t="s">
        <v>186</v>
      </c>
      <c r="AT242" s="187" t="s">
        <v>317</v>
      </c>
      <c r="AU242" s="187" t="s">
        <v>84</v>
      </c>
      <c r="AY242" s="19" t="s">
        <v>119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127</v>
      </c>
      <c r="BK242" s="188">
        <f>ROUND(I242*H242,2)</f>
        <v>0</v>
      </c>
      <c r="BL242" s="19" t="s">
        <v>127</v>
      </c>
      <c r="BM242" s="187" t="s">
        <v>320</v>
      </c>
    </row>
    <row r="243" spans="1:65" s="2" customFormat="1" ht="10.199999999999999">
      <c r="A243" s="36"/>
      <c r="B243" s="37"/>
      <c r="C243" s="38"/>
      <c r="D243" s="189" t="s">
        <v>129</v>
      </c>
      <c r="E243" s="38"/>
      <c r="F243" s="190" t="s">
        <v>319</v>
      </c>
      <c r="G243" s="38"/>
      <c r="H243" s="38"/>
      <c r="I243" s="191"/>
      <c r="J243" s="38"/>
      <c r="K243" s="38"/>
      <c r="L243" s="41"/>
      <c r="M243" s="192"/>
      <c r="N243" s="193"/>
      <c r="O243" s="67"/>
      <c r="P243" s="67"/>
      <c r="Q243" s="67"/>
      <c r="R243" s="67"/>
      <c r="S243" s="67"/>
      <c r="T243" s="68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129</v>
      </c>
      <c r="AU243" s="19" t="s">
        <v>84</v>
      </c>
    </row>
    <row r="244" spans="1:65" s="13" customFormat="1" ht="10.199999999999999">
      <c r="B244" s="196"/>
      <c r="C244" s="197"/>
      <c r="D244" s="189" t="s">
        <v>133</v>
      </c>
      <c r="E244" s="198" t="s">
        <v>28</v>
      </c>
      <c r="F244" s="199" t="s">
        <v>134</v>
      </c>
      <c r="G244" s="197"/>
      <c r="H244" s="198" t="s">
        <v>28</v>
      </c>
      <c r="I244" s="200"/>
      <c r="J244" s="197"/>
      <c r="K244" s="197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133</v>
      </c>
      <c r="AU244" s="205" t="s">
        <v>84</v>
      </c>
      <c r="AV244" s="13" t="s">
        <v>82</v>
      </c>
      <c r="AW244" s="13" t="s">
        <v>35</v>
      </c>
      <c r="AX244" s="13" t="s">
        <v>74</v>
      </c>
      <c r="AY244" s="205" t="s">
        <v>119</v>
      </c>
    </row>
    <row r="245" spans="1:65" s="13" customFormat="1" ht="10.199999999999999">
      <c r="B245" s="196"/>
      <c r="C245" s="197"/>
      <c r="D245" s="189" t="s">
        <v>133</v>
      </c>
      <c r="E245" s="198" t="s">
        <v>28</v>
      </c>
      <c r="F245" s="199" t="s">
        <v>321</v>
      </c>
      <c r="G245" s="197"/>
      <c r="H245" s="198" t="s">
        <v>28</v>
      </c>
      <c r="I245" s="200"/>
      <c r="J245" s="197"/>
      <c r="K245" s="197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133</v>
      </c>
      <c r="AU245" s="205" t="s">
        <v>84</v>
      </c>
      <c r="AV245" s="13" t="s">
        <v>82</v>
      </c>
      <c r="AW245" s="13" t="s">
        <v>35</v>
      </c>
      <c r="AX245" s="13" t="s">
        <v>74</v>
      </c>
      <c r="AY245" s="205" t="s">
        <v>119</v>
      </c>
    </row>
    <row r="246" spans="1:65" s="13" customFormat="1" ht="10.199999999999999">
      <c r="B246" s="196"/>
      <c r="C246" s="197"/>
      <c r="D246" s="189" t="s">
        <v>133</v>
      </c>
      <c r="E246" s="198" t="s">
        <v>28</v>
      </c>
      <c r="F246" s="199" t="s">
        <v>322</v>
      </c>
      <c r="G246" s="197"/>
      <c r="H246" s="198" t="s">
        <v>28</v>
      </c>
      <c r="I246" s="200"/>
      <c r="J246" s="197"/>
      <c r="K246" s="197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133</v>
      </c>
      <c r="AU246" s="205" t="s">
        <v>84</v>
      </c>
      <c r="AV246" s="13" t="s">
        <v>82</v>
      </c>
      <c r="AW246" s="13" t="s">
        <v>35</v>
      </c>
      <c r="AX246" s="13" t="s">
        <v>74</v>
      </c>
      <c r="AY246" s="205" t="s">
        <v>119</v>
      </c>
    </row>
    <row r="247" spans="1:65" s="14" customFormat="1" ht="10.199999999999999">
      <c r="B247" s="206"/>
      <c r="C247" s="207"/>
      <c r="D247" s="189" t="s">
        <v>133</v>
      </c>
      <c r="E247" s="208" t="s">
        <v>28</v>
      </c>
      <c r="F247" s="209" t="s">
        <v>323</v>
      </c>
      <c r="G247" s="207"/>
      <c r="H247" s="210">
        <v>1.7999999999999999E-2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133</v>
      </c>
      <c r="AU247" s="216" t="s">
        <v>84</v>
      </c>
      <c r="AV247" s="14" t="s">
        <v>84</v>
      </c>
      <c r="AW247" s="14" t="s">
        <v>35</v>
      </c>
      <c r="AX247" s="14" t="s">
        <v>82</v>
      </c>
      <c r="AY247" s="216" t="s">
        <v>119</v>
      </c>
    </row>
    <row r="248" spans="1:65" s="2" customFormat="1" ht="16.5" customHeight="1">
      <c r="A248" s="36"/>
      <c r="B248" s="37"/>
      <c r="C248" s="176" t="s">
        <v>324</v>
      </c>
      <c r="D248" s="176" t="s">
        <v>122</v>
      </c>
      <c r="E248" s="177" t="s">
        <v>325</v>
      </c>
      <c r="F248" s="178" t="s">
        <v>326</v>
      </c>
      <c r="G248" s="179" t="s">
        <v>165</v>
      </c>
      <c r="H248" s="180">
        <v>3.45</v>
      </c>
      <c r="I248" s="181"/>
      <c r="J248" s="182">
        <f>ROUND(I248*H248,2)</f>
        <v>0</v>
      </c>
      <c r="K248" s="178" t="s">
        <v>28</v>
      </c>
      <c r="L248" s="41"/>
      <c r="M248" s="183" t="s">
        <v>28</v>
      </c>
      <c r="N248" s="184" t="s">
        <v>47</v>
      </c>
      <c r="O248" s="67"/>
      <c r="P248" s="185">
        <f>O248*H248</f>
        <v>0</v>
      </c>
      <c r="Q248" s="185">
        <v>1.4E-3</v>
      </c>
      <c r="R248" s="185">
        <f>Q248*H248</f>
        <v>4.8300000000000001E-3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127</v>
      </c>
      <c r="AT248" s="187" t="s">
        <v>122</v>
      </c>
      <c r="AU248" s="187" t="s">
        <v>84</v>
      </c>
      <c r="AY248" s="19" t="s">
        <v>119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127</v>
      </c>
      <c r="BK248" s="188">
        <f>ROUND(I248*H248,2)</f>
        <v>0</v>
      </c>
      <c r="BL248" s="19" t="s">
        <v>127</v>
      </c>
      <c r="BM248" s="187" t="s">
        <v>327</v>
      </c>
    </row>
    <row r="249" spans="1:65" s="2" customFormat="1" ht="19.2">
      <c r="A249" s="36"/>
      <c r="B249" s="37"/>
      <c r="C249" s="38"/>
      <c r="D249" s="189" t="s">
        <v>129</v>
      </c>
      <c r="E249" s="38"/>
      <c r="F249" s="190" t="s">
        <v>328</v>
      </c>
      <c r="G249" s="38"/>
      <c r="H249" s="38"/>
      <c r="I249" s="191"/>
      <c r="J249" s="38"/>
      <c r="K249" s="38"/>
      <c r="L249" s="41"/>
      <c r="M249" s="192"/>
      <c r="N249" s="193"/>
      <c r="O249" s="67"/>
      <c r="P249" s="67"/>
      <c r="Q249" s="67"/>
      <c r="R249" s="67"/>
      <c r="S249" s="67"/>
      <c r="T249" s="68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129</v>
      </c>
      <c r="AU249" s="19" t="s">
        <v>84</v>
      </c>
    </row>
    <row r="250" spans="1:65" s="13" customFormat="1" ht="10.199999999999999">
      <c r="B250" s="196"/>
      <c r="C250" s="197"/>
      <c r="D250" s="189" t="s">
        <v>133</v>
      </c>
      <c r="E250" s="198" t="s">
        <v>28</v>
      </c>
      <c r="F250" s="199" t="s">
        <v>134</v>
      </c>
      <c r="G250" s="197"/>
      <c r="H250" s="198" t="s">
        <v>28</v>
      </c>
      <c r="I250" s="200"/>
      <c r="J250" s="197"/>
      <c r="K250" s="197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133</v>
      </c>
      <c r="AU250" s="205" t="s">
        <v>84</v>
      </c>
      <c r="AV250" s="13" t="s">
        <v>82</v>
      </c>
      <c r="AW250" s="13" t="s">
        <v>35</v>
      </c>
      <c r="AX250" s="13" t="s">
        <v>74</v>
      </c>
      <c r="AY250" s="205" t="s">
        <v>119</v>
      </c>
    </row>
    <row r="251" spans="1:65" s="13" customFormat="1" ht="20.399999999999999">
      <c r="B251" s="196"/>
      <c r="C251" s="197"/>
      <c r="D251" s="189" t="s">
        <v>133</v>
      </c>
      <c r="E251" s="198" t="s">
        <v>28</v>
      </c>
      <c r="F251" s="199" t="s">
        <v>329</v>
      </c>
      <c r="G251" s="197"/>
      <c r="H251" s="198" t="s">
        <v>28</v>
      </c>
      <c r="I251" s="200"/>
      <c r="J251" s="197"/>
      <c r="K251" s="197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133</v>
      </c>
      <c r="AU251" s="205" t="s">
        <v>84</v>
      </c>
      <c r="AV251" s="13" t="s">
        <v>82</v>
      </c>
      <c r="AW251" s="13" t="s">
        <v>35</v>
      </c>
      <c r="AX251" s="13" t="s">
        <v>74</v>
      </c>
      <c r="AY251" s="205" t="s">
        <v>119</v>
      </c>
    </row>
    <row r="252" spans="1:65" s="13" customFormat="1" ht="10.199999999999999">
      <c r="B252" s="196"/>
      <c r="C252" s="197"/>
      <c r="D252" s="189" t="s">
        <v>133</v>
      </c>
      <c r="E252" s="198" t="s">
        <v>28</v>
      </c>
      <c r="F252" s="199" t="s">
        <v>330</v>
      </c>
      <c r="G252" s="197"/>
      <c r="H252" s="198" t="s">
        <v>28</v>
      </c>
      <c r="I252" s="200"/>
      <c r="J252" s="197"/>
      <c r="K252" s="197"/>
      <c r="L252" s="201"/>
      <c r="M252" s="202"/>
      <c r="N252" s="203"/>
      <c r="O252" s="203"/>
      <c r="P252" s="203"/>
      <c r="Q252" s="203"/>
      <c r="R252" s="203"/>
      <c r="S252" s="203"/>
      <c r="T252" s="204"/>
      <c r="AT252" s="205" t="s">
        <v>133</v>
      </c>
      <c r="AU252" s="205" t="s">
        <v>84</v>
      </c>
      <c r="AV252" s="13" t="s">
        <v>82</v>
      </c>
      <c r="AW252" s="13" t="s">
        <v>35</v>
      </c>
      <c r="AX252" s="13" t="s">
        <v>74</v>
      </c>
      <c r="AY252" s="205" t="s">
        <v>119</v>
      </c>
    </row>
    <row r="253" spans="1:65" s="13" customFormat="1" ht="10.199999999999999">
      <c r="B253" s="196"/>
      <c r="C253" s="197"/>
      <c r="D253" s="189" t="s">
        <v>133</v>
      </c>
      <c r="E253" s="198" t="s">
        <v>28</v>
      </c>
      <c r="F253" s="199" t="s">
        <v>331</v>
      </c>
      <c r="G253" s="197"/>
      <c r="H253" s="198" t="s">
        <v>28</v>
      </c>
      <c r="I253" s="200"/>
      <c r="J253" s="197"/>
      <c r="K253" s="197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133</v>
      </c>
      <c r="AU253" s="205" t="s">
        <v>84</v>
      </c>
      <c r="AV253" s="13" t="s">
        <v>82</v>
      </c>
      <c r="AW253" s="13" t="s">
        <v>35</v>
      </c>
      <c r="AX253" s="13" t="s">
        <v>74</v>
      </c>
      <c r="AY253" s="205" t="s">
        <v>119</v>
      </c>
    </row>
    <row r="254" spans="1:65" s="14" customFormat="1" ht="10.199999999999999">
      <c r="B254" s="206"/>
      <c r="C254" s="207"/>
      <c r="D254" s="189" t="s">
        <v>133</v>
      </c>
      <c r="E254" s="208" t="s">
        <v>28</v>
      </c>
      <c r="F254" s="209" t="s">
        <v>290</v>
      </c>
      <c r="G254" s="207"/>
      <c r="H254" s="210">
        <v>3.45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133</v>
      </c>
      <c r="AU254" s="216" t="s">
        <v>84</v>
      </c>
      <c r="AV254" s="14" t="s">
        <v>84</v>
      </c>
      <c r="AW254" s="14" t="s">
        <v>35</v>
      </c>
      <c r="AX254" s="14" t="s">
        <v>82</v>
      </c>
      <c r="AY254" s="216" t="s">
        <v>119</v>
      </c>
    </row>
    <row r="255" spans="1:65" s="12" customFormat="1" ht="22.8" customHeight="1">
      <c r="B255" s="160"/>
      <c r="C255" s="161"/>
      <c r="D255" s="162" t="s">
        <v>73</v>
      </c>
      <c r="E255" s="174" t="s">
        <v>332</v>
      </c>
      <c r="F255" s="174" t="s">
        <v>333</v>
      </c>
      <c r="G255" s="161"/>
      <c r="H255" s="161"/>
      <c r="I255" s="164"/>
      <c r="J255" s="175">
        <f>BK255</f>
        <v>0</v>
      </c>
      <c r="K255" s="161"/>
      <c r="L255" s="166"/>
      <c r="M255" s="167"/>
      <c r="N255" s="168"/>
      <c r="O255" s="168"/>
      <c r="P255" s="169">
        <f>SUM(P256:P267)</f>
        <v>0</v>
      </c>
      <c r="Q255" s="168"/>
      <c r="R255" s="169">
        <f>SUM(R256:R267)</f>
        <v>0</v>
      </c>
      <c r="S255" s="168"/>
      <c r="T255" s="170">
        <f>SUM(T256:T267)</f>
        <v>0</v>
      </c>
      <c r="AR255" s="171" t="s">
        <v>82</v>
      </c>
      <c r="AT255" s="172" t="s">
        <v>73</v>
      </c>
      <c r="AU255" s="172" t="s">
        <v>82</v>
      </c>
      <c r="AY255" s="171" t="s">
        <v>119</v>
      </c>
      <c r="BK255" s="173">
        <f>SUM(BK256:BK267)</f>
        <v>0</v>
      </c>
    </row>
    <row r="256" spans="1:65" s="2" customFormat="1" ht="16.5" customHeight="1">
      <c r="A256" s="36"/>
      <c r="B256" s="37"/>
      <c r="C256" s="176" t="s">
        <v>334</v>
      </c>
      <c r="D256" s="176" t="s">
        <v>122</v>
      </c>
      <c r="E256" s="177" t="s">
        <v>335</v>
      </c>
      <c r="F256" s="178" t="s">
        <v>336</v>
      </c>
      <c r="G256" s="179" t="s">
        <v>152</v>
      </c>
      <c r="H256" s="180">
        <v>3.351</v>
      </c>
      <c r="I256" s="181"/>
      <c r="J256" s="182">
        <f>ROUND(I256*H256,2)</f>
        <v>0</v>
      </c>
      <c r="K256" s="178" t="s">
        <v>28</v>
      </c>
      <c r="L256" s="41"/>
      <c r="M256" s="183" t="s">
        <v>28</v>
      </c>
      <c r="N256" s="184" t="s">
        <v>47</v>
      </c>
      <c r="O256" s="67"/>
      <c r="P256" s="185">
        <f>O256*H256</f>
        <v>0</v>
      </c>
      <c r="Q256" s="185">
        <v>0</v>
      </c>
      <c r="R256" s="185">
        <f>Q256*H256</f>
        <v>0</v>
      </c>
      <c r="S256" s="185">
        <v>0</v>
      </c>
      <c r="T256" s="18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7" t="s">
        <v>127</v>
      </c>
      <c r="AT256" s="187" t="s">
        <v>122</v>
      </c>
      <c r="AU256" s="187" t="s">
        <v>84</v>
      </c>
      <c r="AY256" s="19" t="s">
        <v>119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9" t="s">
        <v>127</v>
      </c>
      <c r="BK256" s="188">
        <f>ROUND(I256*H256,2)</f>
        <v>0</v>
      </c>
      <c r="BL256" s="19" t="s">
        <v>127</v>
      </c>
      <c r="BM256" s="187" t="s">
        <v>337</v>
      </c>
    </row>
    <row r="257" spans="1:65" s="2" customFormat="1" ht="19.2">
      <c r="A257" s="36"/>
      <c r="B257" s="37"/>
      <c r="C257" s="38"/>
      <c r="D257" s="189" t="s">
        <v>129</v>
      </c>
      <c r="E257" s="38"/>
      <c r="F257" s="190" t="s">
        <v>338</v>
      </c>
      <c r="G257" s="38"/>
      <c r="H257" s="38"/>
      <c r="I257" s="191"/>
      <c r="J257" s="38"/>
      <c r="K257" s="38"/>
      <c r="L257" s="41"/>
      <c r="M257" s="192"/>
      <c r="N257" s="193"/>
      <c r="O257" s="67"/>
      <c r="P257" s="67"/>
      <c r="Q257" s="67"/>
      <c r="R257" s="67"/>
      <c r="S257" s="67"/>
      <c r="T257" s="68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129</v>
      </c>
      <c r="AU257" s="19" t="s">
        <v>84</v>
      </c>
    </row>
    <row r="258" spans="1:65" s="13" customFormat="1" ht="10.199999999999999">
      <c r="B258" s="196"/>
      <c r="C258" s="197"/>
      <c r="D258" s="189" t="s">
        <v>133</v>
      </c>
      <c r="E258" s="198" t="s">
        <v>28</v>
      </c>
      <c r="F258" s="199" t="s">
        <v>339</v>
      </c>
      <c r="G258" s="197"/>
      <c r="H258" s="198" t="s">
        <v>28</v>
      </c>
      <c r="I258" s="200"/>
      <c r="J258" s="197"/>
      <c r="K258" s="197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133</v>
      </c>
      <c r="AU258" s="205" t="s">
        <v>84</v>
      </c>
      <c r="AV258" s="13" t="s">
        <v>82</v>
      </c>
      <c r="AW258" s="13" t="s">
        <v>35</v>
      </c>
      <c r="AX258" s="13" t="s">
        <v>74</v>
      </c>
      <c r="AY258" s="205" t="s">
        <v>119</v>
      </c>
    </row>
    <row r="259" spans="1:65" s="13" customFormat="1" ht="10.199999999999999">
      <c r="B259" s="196"/>
      <c r="C259" s="197"/>
      <c r="D259" s="189" t="s">
        <v>133</v>
      </c>
      <c r="E259" s="198" t="s">
        <v>28</v>
      </c>
      <c r="F259" s="199" t="s">
        <v>340</v>
      </c>
      <c r="G259" s="197"/>
      <c r="H259" s="198" t="s">
        <v>28</v>
      </c>
      <c r="I259" s="200"/>
      <c r="J259" s="197"/>
      <c r="K259" s="197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133</v>
      </c>
      <c r="AU259" s="205" t="s">
        <v>84</v>
      </c>
      <c r="AV259" s="13" t="s">
        <v>82</v>
      </c>
      <c r="AW259" s="13" t="s">
        <v>35</v>
      </c>
      <c r="AX259" s="13" t="s">
        <v>74</v>
      </c>
      <c r="AY259" s="205" t="s">
        <v>119</v>
      </c>
    </row>
    <row r="260" spans="1:65" s="14" customFormat="1" ht="10.199999999999999">
      <c r="B260" s="206"/>
      <c r="C260" s="207"/>
      <c r="D260" s="189" t="s">
        <v>133</v>
      </c>
      <c r="E260" s="208" t="s">
        <v>28</v>
      </c>
      <c r="F260" s="209" t="s">
        <v>341</v>
      </c>
      <c r="G260" s="207"/>
      <c r="H260" s="210">
        <v>3.1680000000000001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133</v>
      </c>
      <c r="AU260" s="216" t="s">
        <v>84</v>
      </c>
      <c r="AV260" s="14" t="s">
        <v>84</v>
      </c>
      <c r="AW260" s="14" t="s">
        <v>35</v>
      </c>
      <c r="AX260" s="14" t="s">
        <v>74</v>
      </c>
      <c r="AY260" s="216" t="s">
        <v>119</v>
      </c>
    </row>
    <row r="261" spans="1:65" s="13" customFormat="1" ht="10.199999999999999">
      <c r="B261" s="196"/>
      <c r="C261" s="197"/>
      <c r="D261" s="189" t="s">
        <v>133</v>
      </c>
      <c r="E261" s="198" t="s">
        <v>28</v>
      </c>
      <c r="F261" s="199" t="s">
        <v>342</v>
      </c>
      <c r="G261" s="197"/>
      <c r="H261" s="198" t="s">
        <v>28</v>
      </c>
      <c r="I261" s="200"/>
      <c r="J261" s="197"/>
      <c r="K261" s="197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133</v>
      </c>
      <c r="AU261" s="205" t="s">
        <v>84</v>
      </c>
      <c r="AV261" s="13" t="s">
        <v>82</v>
      </c>
      <c r="AW261" s="13" t="s">
        <v>35</v>
      </c>
      <c r="AX261" s="13" t="s">
        <v>74</v>
      </c>
      <c r="AY261" s="205" t="s">
        <v>119</v>
      </c>
    </row>
    <row r="262" spans="1:65" s="14" customFormat="1" ht="10.199999999999999">
      <c r="B262" s="206"/>
      <c r="C262" s="207"/>
      <c r="D262" s="189" t="s">
        <v>133</v>
      </c>
      <c r="E262" s="208" t="s">
        <v>28</v>
      </c>
      <c r="F262" s="209" t="s">
        <v>343</v>
      </c>
      <c r="G262" s="207"/>
      <c r="H262" s="210">
        <v>0.158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133</v>
      </c>
      <c r="AU262" s="216" t="s">
        <v>84</v>
      </c>
      <c r="AV262" s="14" t="s">
        <v>84</v>
      </c>
      <c r="AW262" s="14" t="s">
        <v>35</v>
      </c>
      <c r="AX262" s="14" t="s">
        <v>74</v>
      </c>
      <c r="AY262" s="216" t="s">
        <v>119</v>
      </c>
    </row>
    <row r="263" spans="1:65" s="13" customFormat="1" ht="10.199999999999999">
      <c r="B263" s="196"/>
      <c r="C263" s="197"/>
      <c r="D263" s="189" t="s">
        <v>133</v>
      </c>
      <c r="E263" s="198" t="s">
        <v>28</v>
      </c>
      <c r="F263" s="199" t="s">
        <v>344</v>
      </c>
      <c r="G263" s="197"/>
      <c r="H263" s="198" t="s">
        <v>28</v>
      </c>
      <c r="I263" s="200"/>
      <c r="J263" s="197"/>
      <c r="K263" s="197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133</v>
      </c>
      <c r="AU263" s="205" t="s">
        <v>84</v>
      </c>
      <c r="AV263" s="13" t="s">
        <v>82</v>
      </c>
      <c r="AW263" s="13" t="s">
        <v>35</v>
      </c>
      <c r="AX263" s="13" t="s">
        <v>74</v>
      </c>
      <c r="AY263" s="205" t="s">
        <v>119</v>
      </c>
    </row>
    <row r="264" spans="1:65" s="14" customFormat="1" ht="10.199999999999999">
      <c r="B264" s="206"/>
      <c r="C264" s="207"/>
      <c r="D264" s="189" t="s">
        <v>133</v>
      </c>
      <c r="E264" s="208" t="s">
        <v>28</v>
      </c>
      <c r="F264" s="209" t="s">
        <v>345</v>
      </c>
      <c r="G264" s="207"/>
      <c r="H264" s="210">
        <v>0.01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133</v>
      </c>
      <c r="AU264" s="216" t="s">
        <v>84</v>
      </c>
      <c r="AV264" s="14" t="s">
        <v>84</v>
      </c>
      <c r="AW264" s="14" t="s">
        <v>35</v>
      </c>
      <c r="AX264" s="14" t="s">
        <v>74</v>
      </c>
      <c r="AY264" s="216" t="s">
        <v>119</v>
      </c>
    </row>
    <row r="265" spans="1:65" s="13" customFormat="1" ht="10.199999999999999">
      <c r="B265" s="196"/>
      <c r="C265" s="197"/>
      <c r="D265" s="189" t="s">
        <v>133</v>
      </c>
      <c r="E265" s="198" t="s">
        <v>28</v>
      </c>
      <c r="F265" s="199" t="s">
        <v>346</v>
      </c>
      <c r="G265" s="197"/>
      <c r="H265" s="198" t="s">
        <v>28</v>
      </c>
      <c r="I265" s="200"/>
      <c r="J265" s="197"/>
      <c r="K265" s="197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133</v>
      </c>
      <c r="AU265" s="205" t="s">
        <v>84</v>
      </c>
      <c r="AV265" s="13" t="s">
        <v>82</v>
      </c>
      <c r="AW265" s="13" t="s">
        <v>35</v>
      </c>
      <c r="AX265" s="13" t="s">
        <v>74</v>
      </c>
      <c r="AY265" s="205" t="s">
        <v>119</v>
      </c>
    </row>
    <row r="266" spans="1:65" s="14" customFormat="1" ht="10.199999999999999">
      <c r="B266" s="206"/>
      <c r="C266" s="207"/>
      <c r="D266" s="189" t="s">
        <v>133</v>
      </c>
      <c r="E266" s="208" t="s">
        <v>28</v>
      </c>
      <c r="F266" s="209" t="s">
        <v>347</v>
      </c>
      <c r="G266" s="207"/>
      <c r="H266" s="210">
        <v>1.4999999999999999E-2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133</v>
      </c>
      <c r="AU266" s="216" t="s">
        <v>84</v>
      </c>
      <c r="AV266" s="14" t="s">
        <v>84</v>
      </c>
      <c r="AW266" s="14" t="s">
        <v>35</v>
      </c>
      <c r="AX266" s="14" t="s">
        <v>74</v>
      </c>
      <c r="AY266" s="216" t="s">
        <v>119</v>
      </c>
    </row>
    <row r="267" spans="1:65" s="15" customFormat="1" ht="10.199999999999999">
      <c r="B267" s="217"/>
      <c r="C267" s="218"/>
      <c r="D267" s="189" t="s">
        <v>133</v>
      </c>
      <c r="E267" s="219" t="s">
        <v>28</v>
      </c>
      <c r="F267" s="220" t="s">
        <v>159</v>
      </c>
      <c r="G267" s="218"/>
      <c r="H267" s="221">
        <v>3.351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133</v>
      </c>
      <c r="AU267" s="227" t="s">
        <v>84</v>
      </c>
      <c r="AV267" s="15" t="s">
        <v>127</v>
      </c>
      <c r="AW267" s="15" t="s">
        <v>35</v>
      </c>
      <c r="AX267" s="15" t="s">
        <v>82</v>
      </c>
      <c r="AY267" s="227" t="s">
        <v>119</v>
      </c>
    </row>
    <row r="268" spans="1:65" s="12" customFormat="1" ht="22.8" customHeight="1">
      <c r="B268" s="160"/>
      <c r="C268" s="161"/>
      <c r="D268" s="162" t="s">
        <v>73</v>
      </c>
      <c r="E268" s="174" t="s">
        <v>348</v>
      </c>
      <c r="F268" s="174" t="s">
        <v>349</v>
      </c>
      <c r="G268" s="161"/>
      <c r="H268" s="161"/>
      <c r="I268" s="164"/>
      <c r="J268" s="175">
        <f>BK268</f>
        <v>0</v>
      </c>
      <c r="K268" s="161"/>
      <c r="L268" s="166"/>
      <c r="M268" s="167"/>
      <c r="N268" s="168"/>
      <c r="O268" s="168"/>
      <c r="P268" s="169">
        <f>SUM(P269:P271)</f>
        <v>0</v>
      </c>
      <c r="Q268" s="168"/>
      <c r="R268" s="169">
        <f>SUM(R269:R271)</f>
        <v>0</v>
      </c>
      <c r="S268" s="168"/>
      <c r="T268" s="170">
        <f>SUM(T269:T271)</f>
        <v>0</v>
      </c>
      <c r="AR268" s="171" t="s">
        <v>82</v>
      </c>
      <c r="AT268" s="172" t="s">
        <v>73</v>
      </c>
      <c r="AU268" s="172" t="s">
        <v>82</v>
      </c>
      <c r="AY268" s="171" t="s">
        <v>119</v>
      </c>
      <c r="BK268" s="173">
        <f>SUM(BK269:BK271)</f>
        <v>0</v>
      </c>
    </row>
    <row r="269" spans="1:65" s="2" customFormat="1" ht="16.5" customHeight="1">
      <c r="A269" s="36"/>
      <c r="B269" s="37"/>
      <c r="C269" s="176" t="s">
        <v>350</v>
      </c>
      <c r="D269" s="176" t="s">
        <v>122</v>
      </c>
      <c r="E269" s="177" t="s">
        <v>351</v>
      </c>
      <c r="F269" s="178" t="s">
        <v>352</v>
      </c>
      <c r="G269" s="179" t="s">
        <v>152</v>
      </c>
      <c r="H269" s="180">
        <v>6.59</v>
      </c>
      <c r="I269" s="181"/>
      <c r="J269" s="182">
        <f>ROUND(I269*H269,2)</f>
        <v>0</v>
      </c>
      <c r="K269" s="178" t="s">
        <v>126</v>
      </c>
      <c r="L269" s="41"/>
      <c r="M269" s="183" t="s">
        <v>28</v>
      </c>
      <c r="N269" s="184" t="s">
        <v>47</v>
      </c>
      <c r="O269" s="67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127</v>
      </c>
      <c r="AT269" s="187" t="s">
        <v>122</v>
      </c>
      <c r="AU269" s="187" t="s">
        <v>84</v>
      </c>
      <c r="AY269" s="19" t="s">
        <v>119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127</v>
      </c>
      <c r="BK269" s="188">
        <f>ROUND(I269*H269,2)</f>
        <v>0</v>
      </c>
      <c r="BL269" s="19" t="s">
        <v>127</v>
      </c>
      <c r="BM269" s="187" t="s">
        <v>353</v>
      </c>
    </row>
    <row r="270" spans="1:65" s="2" customFormat="1" ht="10.199999999999999">
      <c r="A270" s="36"/>
      <c r="B270" s="37"/>
      <c r="C270" s="38"/>
      <c r="D270" s="189" t="s">
        <v>129</v>
      </c>
      <c r="E270" s="38"/>
      <c r="F270" s="190" t="s">
        <v>354</v>
      </c>
      <c r="G270" s="38"/>
      <c r="H270" s="38"/>
      <c r="I270" s="191"/>
      <c r="J270" s="38"/>
      <c r="K270" s="38"/>
      <c r="L270" s="41"/>
      <c r="M270" s="192"/>
      <c r="N270" s="193"/>
      <c r="O270" s="67"/>
      <c r="P270" s="67"/>
      <c r="Q270" s="67"/>
      <c r="R270" s="67"/>
      <c r="S270" s="67"/>
      <c r="T270" s="68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129</v>
      </c>
      <c r="AU270" s="19" t="s">
        <v>84</v>
      </c>
    </row>
    <row r="271" spans="1:65" s="2" customFormat="1" ht="10.199999999999999">
      <c r="A271" s="36"/>
      <c r="B271" s="37"/>
      <c r="C271" s="38"/>
      <c r="D271" s="194" t="s">
        <v>131</v>
      </c>
      <c r="E271" s="38"/>
      <c r="F271" s="195" t="s">
        <v>355</v>
      </c>
      <c r="G271" s="38"/>
      <c r="H271" s="38"/>
      <c r="I271" s="191"/>
      <c r="J271" s="38"/>
      <c r="K271" s="38"/>
      <c r="L271" s="41"/>
      <c r="M271" s="192"/>
      <c r="N271" s="193"/>
      <c r="O271" s="67"/>
      <c r="P271" s="67"/>
      <c r="Q271" s="67"/>
      <c r="R271" s="67"/>
      <c r="S271" s="67"/>
      <c r="T271" s="68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131</v>
      </c>
      <c r="AU271" s="19" t="s">
        <v>84</v>
      </c>
    </row>
    <row r="272" spans="1:65" s="12" customFormat="1" ht="25.95" customHeight="1">
      <c r="B272" s="160"/>
      <c r="C272" s="161"/>
      <c r="D272" s="162" t="s">
        <v>73</v>
      </c>
      <c r="E272" s="163" t="s">
        <v>356</v>
      </c>
      <c r="F272" s="163" t="s">
        <v>357</v>
      </c>
      <c r="G272" s="161"/>
      <c r="H272" s="161"/>
      <c r="I272" s="164"/>
      <c r="J272" s="165">
        <f>BK272</f>
        <v>0</v>
      </c>
      <c r="K272" s="161"/>
      <c r="L272" s="166"/>
      <c r="M272" s="167"/>
      <c r="N272" s="168"/>
      <c r="O272" s="168"/>
      <c r="P272" s="169">
        <f>P273+P295</f>
        <v>0</v>
      </c>
      <c r="Q272" s="168"/>
      <c r="R272" s="169">
        <f>R273+R295</f>
        <v>1.1247779999999999E-2</v>
      </c>
      <c r="S272" s="168"/>
      <c r="T272" s="170">
        <f>T273+T295</f>
        <v>0</v>
      </c>
      <c r="AR272" s="171" t="s">
        <v>84</v>
      </c>
      <c r="AT272" s="172" t="s">
        <v>73</v>
      </c>
      <c r="AU272" s="172" t="s">
        <v>74</v>
      </c>
      <c r="AY272" s="171" t="s">
        <v>119</v>
      </c>
      <c r="BK272" s="173">
        <f>BK273+BK295</f>
        <v>0</v>
      </c>
    </row>
    <row r="273" spans="1:65" s="12" customFormat="1" ht="22.8" customHeight="1">
      <c r="B273" s="160"/>
      <c r="C273" s="161"/>
      <c r="D273" s="162" t="s">
        <v>73</v>
      </c>
      <c r="E273" s="174" t="s">
        <v>358</v>
      </c>
      <c r="F273" s="174" t="s">
        <v>359</v>
      </c>
      <c r="G273" s="161"/>
      <c r="H273" s="161"/>
      <c r="I273" s="164"/>
      <c r="J273" s="175">
        <f>BK273</f>
        <v>0</v>
      </c>
      <c r="K273" s="161"/>
      <c r="L273" s="166"/>
      <c r="M273" s="167"/>
      <c r="N273" s="168"/>
      <c r="O273" s="168"/>
      <c r="P273" s="169">
        <f>SUM(P274:P294)</f>
        <v>0</v>
      </c>
      <c r="Q273" s="168"/>
      <c r="R273" s="169">
        <f>SUM(R274:R294)</f>
        <v>9.1039999999999992E-3</v>
      </c>
      <c r="S273" s="168"/>
      <c r="T273" s="170">
        <f>SUM(T274:T294)</f>
        <v>0</v>
      </c>
      <c r="AR273" s="171" t="s">
        <v>84</v>
      </c>
      <c r="AT273" s="172" t="s">
        <v>73</v>
      </c>
      <c r="AU273" s="172" t="s">
        <v>82</v>
      </c>
      <c r="AY273" s="171" t="s">
        <v>119</v>
      </c>
      <c r="BK273" s="173">
        <f>SUM(BK274:BK294)</f>
        <v>0</v>
      </c>
    </row>
    <row r="274" spans="1:65" s="2" customFormat="1" ht="16.5" customHeight="1">
      <c r="A274" s="36"/>
      <c r="B274" s="37"/>
      <c r="C274" s="176" t="s">
        <v>360</v>
      </c>
      <c r="D274" s="176" t="s">
        <v>122</v>
      </c>
      <c r="E274" s="177" t="s">
        <v>361</v>
      </c>
      <c r="F274" s="178" t="s">
        <v>362</v>
      </c>
      <c r="G274" s="179" t="s">
        <v>139</v>
      </c>
      <c r="H274" s="180">
        <v>6.069</v>
      </c>
      <c r="I274" s="181"/>
      <c r="J274" s="182">
        <f>ROUND(I274*H274,2)</f>
        <v>0</v>
      </c>
      <c r="K274" s="178" t="s">
        <v>28</v>
      </c>
      <c r="L274" s="41"/>
      <c r="M274" s="183" t="s">
        <v>28</v>
      </c>
      <c r="N274" s="184" t="s">
        <v>47</v>
      </c>
      <c r="O274" s="67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7" t="s">
        <v>245</v>
      </c>
      <c r="AT274" s="187" t="s">
        <v>122</v>
      </c>
      <c r="AU274" s="187" t="s">
        <v>84</v>
      </c>
      <c r="AY274" s="19" t="s">
        <v>119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9" t="s">
        <v>127</v>
      </c>
      <c r="BK274" s="188">
        <f>ROUND(I274*H274,2)</f>
        <v>0</v>
      </c>
      <c r="BL274" s="19" t="s">
        <v>245</v>
      </c>
      <c r="BM274" s="187" t="s">
        <v>363</v>
      </c>
    </row>
    <row r="275" spans="1:65" s="2" customFormat="1" ht="10.199999999999999">
      <c r="A275" s="36"/>
      <c r="B275" s="37"/>
      <c r="C275" s="38"/>
      <c r="D275" s="189" t="s">
        <v>129</v>
      </c>
      <c r="E275" s="38"/>
      <c r="F275" s="190" t="s">
        <v>362</v>
      </c>
      <c r="G275" s="38"/>
      <c r="H275" s="38"/>
      <c r="I275" s="191"/>
      <c r="J275" s="38"/>
      <c r="K275" s="38"/>
      <c r="L275" s="41"/>
      <c r="M275" s="192"/>
      <c r="N275" s="193"/>
      <c r="O275" s="67"/>
      <c r="P275" s="67"/>
      <c r="Q275" s="67"/>
      <c r="R275" s="67"/>
      <c r="S275" s="67"/>
      <c r="T275" s="68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129</v>
      </c>
      <c r="AU275" s="19" t="s">
        <v>84</v>
      </c>
    </row>
    <row r="276" spans="1:65" s="13" customFormat="1" ht="10.199999999999999">
      <c r="B276" s="196"/>
      <c r="C276" s="197"/>
      <c r="D276" s="189" t="s">
        <v>133</v>
      </c>
      <c r="E276" s="198" t="s">
        <v>28</v>
      </c>
      <c r="F276" s="199" t="s">
        <v>287</v>
      </c>
      <c r="G276" s="197"/>
      <c r="H276" s="198" t="s">
        <v>28</v>
      </c>
      <c r="I276" s="200"/>
      <c r="J276" s="197"/>
      <c r="K276" s="197"/>
      <c r="L276" s="201"/>
      <c r="M276" s="202"/>
      <c r="N276" s="203"/>
      <c r="O276" s="203"/>
      <c r="P276" s="203"/>
      <c r="Q276" s="203"/>
      <c r="R276" s="203"/>
      <c r="S276" s="203"/>
      <c r="T276" s="204"/>
      <c r="AT276" s="205" t="s">
        <v>133</v>
      </c>
      <c r="AU276" s="205" t="s">
        <v>84</v>
      </c>
      <c r="AV276" s="13" t="s">
        <v>82</v>
      </c>
      <c r="AW276" s="13" t="s">
        <v>35</v>
      </c>
      <c r="AX276" s="13" t="s">
        <v>74</v>
      </c>
      <c r="AY276" s="205" t="s">
        <v>119</v>
      </c>
    </row>
    <row r="277" spans="1:65" s="13" customFormat="1" ht="10.199999999999999">
      <c r="B277" s="196"/>
      <c r="C277" s="197"/>
      <c r="D277" s="189" t="s">
        <v>133</v>
      </c>
      <c r="E277" s="198" t="s">
        <v>28</v>
      </c>
      <c r="F277" s="199" t="s">
        <v>364</v>
      </c>
      <c r="G277" s="197"/>
      <c r="H277" s="198" t="s">
        <v>28</v>
      </c>
      <c r="I277" s="200"/>
      <c r="J277" s="197"/>
      <c r="K277" s="197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133</v>
      </c>
      <c r="AU277" s="205" t="s">
        <v>84</v>
      </c>
      <c r="AV277" s="13" t="s">
        <v>82</v>
      </c>
      <c r="AW277" s="13" t="s">
        <v>35</v>
      </c>
      <c r="AX277" s="13" t="s">
        <v>74</v>
      </c>
      <c r="AY277" s="205" t="s">
        <v>119</v>
      </c>
    </row>
    <row r="278" spans="1:65" s="14" customFormat="1" ht="10.199999999999999">
      <c r="B278" s="206"/>
      <c r="C278" s="207"/>
      <c r="D278" s="189" t="s">
        <v>133</v>
      </c>
      <c r="E278" s="208" t="s">
        <v>28</v>
      </c>
      <c r="F278" s="209" t="s">
        <v>365</v>
      </c>
      <c r="G278" s="207"/>
      <c r="H278" s="210">
        <v>2.0699999999999998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133</v>
      </c>
      <c r="AU278" s="216" t="s">
        <v>84</v>
      </c>
      <c r="AV278" s="14" t="s">
        <v>84</v>
      </c>
      <c r="AW278" s="14" t="s">
        <v>35</v>
      </c>
      <c r="AX278" s="14" t="s">
        <v>74</v>
      </c>
      <c r="AY278" s="216" t="s">
        <v>119</v>
      </c>
    </row>
    <row r="279" spans="1:65" s="13" customFormat="1" ht="10.199999999999999">
      <c r="B279" s="196"/>
      <c r="C279" s="197"/>
      <c r="D279" s="189" t="s">
        <v>133</v>
      </c>
      <c r="E279" s="198" t="s">
        <v>28</v>
      </c>
      <c r="F279" s="199" t="s">
        <v>366</v>
      </c>
      <c r="G279" s="197"/>
      <c r="H279" s="198" t="s">
        <v>28</v>
      </c>
      <c r="I279" s="200"/>
      <c r="J279" s="197"/>
      <c r="K279" s="197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133</v>
      </c>
      <c r="AU279" s="205" t="s">
        <v>84</v>
      </c>
      <c r="AV279" s="13" t="s">
        <v>82</v>
      </c>
      <c r="AW279" s="13" t="s">
        <v>35</v>
      </c>
      <c r="AX279" s="13" t="s">
        <v>74</v>
      </c>
      <c r="AY279" s="205" t="s">
        <v>119</v>
      </c>
    </row>
    <row r="280" spans="1:65" s="14" customFormat="1" ht="10.199999999999999">
      <c r="B280" s="206"/>
      <c r="C280" s="207"/>
      <c r="D280" s="189" t="s">
        <v>133</v>
      </c>
      <c r="E280" s="208" t="s">
        <v>28</v>
      </c>
      <c r="F280" s="209" t="s">
        <v>367</v>
      </c>
      <c r="G280" s="207"/>
      <c r="H280" s="210">
        <v>2.7090000000000001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133</v>
      </c>
      <c r="AU280" s="216" t="s">
        <v>84</v>
      </c>
      <c r="AV280" s="14" t="s">
        <v>84</v>
      </c>
      <c r="AW280" s="14" t="s">
        <v>35</v>
      </c>
      <c r="AX280" s="14" t="s">
        <v>74</v>
      </c>
      <c r="AY280" s="216" t="s">
        <v>119</v>
      </c>
    </row>
    <row r="281" spans="1:65" s="13" customFormat="1" ht="10.199999999999999">
      <c r="B281" s="196"/>
      <c r="C281" s="197"/>
      <c r="D281" s="189" t="s">
        <v>133</v>
      </c>
      <c r="E281" s="198" t="s">
        <v>28</v>
      </c>
      <c r="F281" s="199" t="s">
        <v>368</v>
      </c>
      <c r="G281" s="197"/>
      <c r="H281" s="198" t="s">
        <v>28</v>
      </c>
      <c r="I281" s="200"/>
      <c r="J281" s="197"/>
      <c r="K281" s="197"/>
      <c r="L281" s="201"/>
      <c r="M281" s="202"/>
      <c r="N281" s="203"/>
      <c r="O281" s="203"/>
      <c r="P281" s="203"/>
      <c r="Q281" s="203"/>
      <c r="R281" s="203"/>
      <c r="S281" s="203"/>
      <c r="T281" s="204"/>
      <c r="AT281" s="205" t="s">
        <v>133</v>
      </c>
      <c r="AU281" s="205" t="s">
        <v>84</v>
      </c>
      <c r="AV281" s="13" t="s">
        <v>82</v>
      </c>
      <c r="AW281" s="13" t="s">
        <v>35</v>
      </c>
      <c r="AX281" s="13" t="s">
        <v>74</v>
      </c>
      <c r="AY281" s="205" t="s">
        <v>119</v>
      </c>
    </row>
    <row r="282" spans="1:65" s="14" customFormat="1" ht="10.199999999999999">
      <c r="B282" s="206"/>
      <c r="C282" s="207"/>
      <c r="D282" s="189" t="s">
        <v>133</v>
      </c>
      <c r="E282" s="208" t="s">
        <v>28</v>
      </c>
      <c r="F282" s="209" t="s">
        <v>369</v>
      </c>
      <c r="G282" s="207"/>
      <c r="H282" s="210">
        <v>1.29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133</v>
      </c>
      <c r="AU282" s="216" t="s">
        <v>84</v>
      </c>
      <c r="AV282" s="14" t="s">
        <v>84</v>
      </c>
      <c r="AW282" s="14" t="s">
        <v>35</v>
      </c>
      <c r="AX282" s="14" t="s">
        <v>74</v>
      </c>
      <c r="AY282" s="216" t="s">
        <v>119</v>
      </c>
    </row>
    <row r="283" spans="1:65" s="15" customFormat="1" ht="10.199999999999999">
      <c r="B283" s="217"/>
      <c r="C283" s="218"/>
      <c r="D283" s="189" t="s">
        <v>133</v>
      </c>
      <c r="E283" s="219" t="s">
        <v>28</v>
      </c>
      <c r="F283" s="220" t="s">
        <v>159</v>
      </c>
      <c r="G283" s="218"/>
      <c r="H283" s="221">
        <v>6.069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133</v>
      </c>
      <c r="AU283" s="227" t="s">
        <v>84</v>
      </c>
      <c r="AV283" s="15" t="s">
        <v>127</v>
      </c>
      <c r="AW283" s="15" t="s">
        <v>35</v>
      </c>
      <c r="AX283" s="15" t="s">
        <v>82</v>
      </c>
      <c r="AY283" s="227" t="s">
        <v>119</v>
      </c>
    </row>
    <row r="284" spans="1:65" s="2" customFormat="1" ht="16.5" customHeight="1">
      <c r="A284" s="36"/>
      <c r="B284" s="37"/>
      <c r="C284" s="228" t="s">
        <v>370</v>
      </c>
      <c r="D284" s="228" t="s">
        <v>317</v>
      </c>
      <c r="E284" s="229" t="s">
        <v>371</v>
      </c>
      <c r="F284" s="230" t="s">
        <v>372</v>
      </c>
      <c r="G284" s="231" t="s">
        <v>373</v>
      </c>
      <c r="H284" s="232">
        <v>9.1039999999999992</v>
      </c>
      <c r="I284" s="233"/>
      <c r="J284" s="234">
        <f>ROUND(I284*H284,2)</f>
        <v>0</v>
      </c>
      <c r="K284" s="230" t="s">
        <v>28</v>
      </c>
      <c r="L284" s="235"/>
      <c r="M284" s="236" t="s">
        <v>28</v>
      </c>
      <c r="N284" s="237" t="s">
        <v>47</v>
      </c>
      <c r="O284" s="67"/>
      <c r="P284" s="185">
        <f>O284*H284</f>
        <v>0</v>
      </c>
      <c r="Q284" s="185">
        <v>1E-3</v>
      </c>
      <c r="R284" s="185">
        <f>Q284*H284</f>
        <v>9.1039999999999992E-3</v>
      </c>
      <c r="S284" s="185">
        <v>0</v>
      </c>
      <c r="T284" s="18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7" t="s">
        <v>374</v>
      </c>
      <c r="AT284" s="187" t="s">
        <v>317</v>
      </c>
      <c r="AU284" s="187" t="s">
        <v>84</v>
      </c>
      <c r="AY284" s="19" t="s">
        <v>119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9" t="s">
        <v>127</v>
      </c>
      <c r="BK284" s="188">
        <f>ROUND(I284*H284,2)</f>
        <v>0</v>
      </c>
      <c r="BL284" s="19" t="s">
        <v>245</v>
      </c>
      <c r="BM284" s="187" t="s">
        <v>375</v>
      </c>
    </row>
    <row r="285" spans="1:65" s="2" customFormat="1" ht="10.199999999999999">
      <c r="A285" s="36"/>
      <c r="B285" s="37"/>
      <c r="C285" s="38"/>
      <c r="D285" s="189" t="s">
        <v>129</v>
      </c>
      <c r="E285" s="38"/>
      <c r="F285" s="190" t="s">
        <v>372</v>
      </c>
      <c r="G285" s="38"/>
      <c r="H285" s="38"/>
      <c r="I285" s="191"/>
      <c r="J285" s="38"/>
      <c r="K285" s="38"/>
      <c r="L285" s="41"/>
      <c r="M285" s="192"/>
      <c r="N285" s="193"/>
      <c r="O285" s="67"/>
      <c r="P285" s="67"/>
      <c r="Q285" s="67"/>
      <c r="R285" s="67"/>
      <c r="S285" s="67"/>
      <c r="T285" s="68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129</v>
      </c>
      <c r="AU285" s="19" t="s">
        <v>84</v>
      </c>
    </row>
    <row r="286" spans="1:65" s="13" customFormat="1" ht="10.199999999999999">
      <c r="B286" s="196"/>
      <c r="C286" s="197"/>
      <c r="D286" s="189" t="s">
        <v>133</v>
      </c>
      <c r="E286" s="198" t="s">
        <v>28</v>
      </c>
      <c r="F286" s="199" t="s">
        <v>287</v>
      </c>
      <c r="G286" s="197"/>
      <c r="H286" s="198" t="s">
        <v>28</v>
      </c>
      <c r="I286" s="200"/>
      <c r="J286" s="197"/>
      <c r="K286" s="197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133</v>
      </c>
      <c r="AU286" s="205" t="s">
        <v>84</v>
      </c>
      <c r="AV286" s="13" t="s">
        <v>82</v>
      </c>
      <c r="AW286" s="13" t="s">
        <v>35</v>
      </c>
      <c r="AX286" s="13" t="s">
        <v>74</v>
      </c>
      <c r="AY286" s="205" t="s">
        <v>119</v>
      </c>
    </row>
    <row r="287" spans="1:65" s="13" customFormat="1" ht="10.199999999999999">
      <c r="B287" s="196"/>
      <c r="C287" s="197"/>
      <c r="D287" s="189" t="s">
        <v>133</v>
      </c>
      <c r="E287" s="198" t="s">
        <v>28</v>
      </c>
      <c r="F287" s="199" t="s">
        <v>376</v>
      </c>
      <c r="G287" s="197"/>
      <c r="H287" s="198" t="s">
        <v>28</v>
      </c>
      <c r="I287" s="200"/>
      <c r="J287" s="197"/>
      <c r="K287" s="197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133</v>
      </c>
      <c r="AU287" s="205" t="s">
        <v>84</v>
      </c>
      <c r="AV287" s="13" t="s">
        <v>82</v>
      </c>
      <c r="AW287" s="13" t="s">
        <v>35</v>
      </c>
      <c r="AX287" s="13" t="s">
        <v>74</v>
      </c>
      <c r="AY287" s="205" t="s">
        <v>119</v>
      </c>
    </row>
    <row r="288" spans="1:65" s="13" customFormat="1" ht="10.199999999999999">
      <c r="B288" s="196"/>
      <c r="C288" s="197"/>
      <c r="D288" s="189" t="s">
        <v>133</v>
      </c>
      <c r="E288" s="198" t="s">
        <v>28</v>
      </c>
      <c r="F288" s="199" t="s">
        <v>364</v>
      </c>
      <c r="G288" s="197"/>
      <c r="H288" s="198" t="s">
        <v>28</v>
      </c>
      <c r="I288" s="200"/>
      <c r="J288" s="197"/>
      <c r="K288" s="197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133</v>
      </c>
      <c r="AU288" s="205" t="s">
        <v>84</v>
      </c>
      <c r="AV288" s="13" t="s">
        <v>82</v>
      </c>
      <c r="AW288" s="13" t="s">
        <v>35</v>
      </c>
      <c r="AX288" s="13" t="s">
        <v>74</v>
      </c>
      <c r="AY288" s="205" t="s">
        <v>119</v>
      </c>
    </row>
    <row r="289" spans="1:65" s="14" customFormat="1" ht="10.199999999999999">
      <c r="B289" s="206"/>
      <c r="C289" s="207"/>
      <c r="D289" s="189" t="s">
        <v>133</v>
      </c>
      <c r="E289" s="208" t="s">
        <v>28</v>
      </c>
      <c r="F289" s="209" t="s">
        <v>377</v>
      </c>
      <c r="G289" s="207"/>
      <c r="H289" s="210">
        <v>3.105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133</v>
      </c>
      <c r="AU289" s="216" t="s">
        <v>84</v>
      </c>
      <c r="AV289" s="14" t="s">
        <v>84</v>
      </c>
      <c r="AW289" s="14" t="s">
        <v>35</v>
      </c>
      <c r="AX289" s="14" t="s">
        <v>74</v>
      </c>
      <c r="AY289" s="216" t="s">
        <v>119</v>
      </c>
    </row>
    <row r="290" spans="1:65" s="13" customFormat="1" ht="10.199999999999999">
      <c r="B290" s="196"/>
      <c r="C290" s="197"/>
      <c r="D290" s="189" t="s">
        <v>133</v>
      </c>
      <c r="E290" s="198" t="s">
        <v>28</v>
      </c>
      <c r="F290" s="199" t="s">
        <v>366</v>
      </c>
      <c r="G290" s="197"/>
      <c r="H290" s="198" t="s">
        <v>28</v>
      </c>
      <c r="I290" s="200"/>
      <c r="J290" s="197"/>
      <c r="K290" s="197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133</v>
      </c>
      <c r="AU290" s="205" t="s">
        <v>84</v>
      </c>
      <c r="AV290" s="13" t="s">
        <v>82</v>
      </c>
      <c r="AW290" s="13" t="s">
        <v>35</v>
      </c>
      <c r="AX290" s="13" t="s">
        <v>74</v>
      </c>
      <c r="AY290" s="205" t="s">
        <v>119</v>
      </c>
    </row>
    <row r="291" spans="1:65" s="14" customFormat="1" ht="10.199999999999999">
      <c r="B291" s="206"/>
      <c r="C291" s="207"/>
      <c r="D291" s="189" t="s">
        <v>133</v>
      </c>
      <c r="E291" s="208" t="s">
        <v>28</v>
      </c>
      <c r="F291" s="209" t="s">
        <v>378</v>
      </c>
      <c r="G291" s="207"/>
      <c r="H291" s="210">
        <v>4.0640000000000001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133</v>
      </c>
      <c r="AU291" s="216" t="s">
        <v>84</v>
      </c>
      <c r="AV291" s="14" t="s">
        <v>84</v>
      </c>
      <c r="AW291" s="14" t="s">
        <v>35</v>
      </c>
      <c r="AX291" s="14" t="s">
        <v>74</v>
      </c>
      <c r="AY291" s="216" t="s">
        <v>119</v>
      </c>
    </row>
    <row r="292" spans="1:65" s="13" customFormat="1" ht="10.199999999999999">
      <c r="B292" s="196"/>
      <c r="C292" s="197"/>
      <c r="D292" s="189" t="s">
        <v>133</v>
      </c>
      <c r="E292" s="198" t="s">
        <v>28</v>
      </c>
      <c r="F292" s="199" t="s">
        <v>368</v>
      </c>
      <c r="G292" s="197"/>
      <c r="H292" s="198" t="s">
        <v>28</v>
      </c>
      <c r="I292" s="200"/>
      <c r="J292" s="197"/>
      <c r="K292" s="197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133</v>
      </c>
      <c r="AU292" s="205" t="s">
        <v>84</v>
      </c>
      <c r="AV292" s="13" t="s">
        <v>82</v>
      </c>
      <c r="AW292" s="13" t="s">
        <v>35</v>
      </c>
      <c r="AX292" s="13" t="s">
        <v>74</v>
      </c>
      <c r="AY292" s="205" t="s">
        <v>119</v>
      </c>
    </row>
    <row r="293" spans="1:65" s="14" customFormat="1" ht="10.199999999999999">
      <c r="B293" s="206"/>
      <c r="C293" s="207"/>
      <c r="D293" s="189" t="s">
        <v>133</v>
      </c>
      <c r="E293" s="208" t="s">
        <v>28</v>
      </c>
      <c r="F293" s="209" t="s">
        <v>379</v>
      </c>
      <c r="G293" s="207"/>
      <c r="H293" s="210">
        <v>1.9350000000000001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133</v>
      </c>
      <c r="AU293" s="216" t="s">
        <v>84</v>
      </c>
      <c r="AV293" s="14" t="s">
        <v>84</v>
      </c>
      <c r="AW293" s="14" t="s">
        <v>35</v>
      </c>
      <c r="AX293" s="14" t="s">
        <v>74</v>
      </c>
      <c r="AY293" s="216" t="s">
        <v>119</v>
      </c>
    </row>
    <row r="294" spans="1:65" s="15" customFormat="1" ht="10.199999999999999">
      <c r="B294" s="217"/>
      <c r="C294" s="218"/>
      <c r="D294" s="189" t="s">
        <v>133</v>
      </c>
      <c r="E294" s="219" t="s">
        <v>28</v>
      </c>
      <c r="F294" s="220" t="s">
        <v>159</v>
      </c>
      <c r="G294" s="218"/>
      <c r="H294" s="221">
        <v>9.1039999999999992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133</v>
      </c>
      <c r="AU294" s="227" t="s">
        <v>84</v>
      </c>
      <c r="AV294" s="15" t="s">
        <v>127</v>
      </c>
      <c r="AW294" s="15" t="s">
        <v>35</v>
      </c>
      <c r="AX294" s="15" t="s">
        <v>82</v>
      </c>
      <c r="AY294" s="227" t="s">
        <v>119</v>
      </c>
    </row>
    <row r="295" spans="1:65" s="12" customFormat="1" ht="22.8" customHeight="1">
      <c r="B295" s="160"/>
      <c r="C295" s="161"/>
      <c r="D295" s="162" t="s">
        <v>73</v>
      </c>
      <c r="E295" s="174" t="s">
        <v>380</v>
      </c>
      <c r="F295" s="174" t="s">
        <v>381</v>
      </c>
      <c r="G295" s="161"/>
      <c r="H295" s="161"/>
      <c r="I295" s="164"/>
      <c r="J295" s="175">
        <f>BK295</f>
        <v>0</v>
      </c>
      <c r="K295" s="161"/>
      <c r="L295" s="166"/>
      <c r="M295" s="167"/>
      <c r="N295" s="168"/>
      <c r="O295" s="168"/>
      <c r="P295" s="169">
        <f>SUM(P296:P310)</f>
        <v>0</v>
      </c>
      <c r="Q295" s="168"/>
      <c r="R295" s="169">
        <f>SUM(R296:R310)</f>
        <v>2.1437800000000001E-3</v>
      </c>
      <c r="S295" s="168"/>
      <c r="T295" s="170">
        <f>SUM(T296:T310)</f>
        <v>0</v>
      </c>
      <c r="AR295" s="171" t="s">
        <v>84</v>
      </c>
      <c r="AT295" s="172" t="s">
        <v>73</v>
      </c>
      <c r="AU295" s="172" t="s">
        <v>82</v>
      </c>
      <c r="AY295" s="171" t="s">
        <v>119</v>
      </c>
      <c r="BK295" s="173">
        <f>SUM(BK296:BK310)</f>
        <v>0</v>
      </c>
    </row>
    <row r="296" spans="1:65" s="2" customFormat="1" ht="16.5" customHeight="1">
      <c r="A296" s="36"/>
      <c r="B296" s="37"/>
      <c r="C296" s="176" t="s">
        <v>382</v>
      </c>
      <c r="D296" s="176" t="s">
        <v>122</v>
      </c>
      <c r="E296" s="177" t="s">
        <v>383</v>
      </c>
      <c r="F296" s="178" t="s">
        <v>384</v>
      </c>
      <c r="G296" s="179" t="s">
        <v>373</v>
      </c>
      <c r="H296" s="180">
        <v>2.0539999999999998</v>
      </c>
      <c r="I296" s="181"/>
      <c r="J296" s="182">
        <f>ROUND(I296*H296,2)</f>
        <v>0</v>
      </c>
      <c r="K296" s="178" t="s">
        <v>126</v>
      </c>
      <c r="L296" s="41"/>
      <c r="M296" s="183" t="s">
        <v>28</v>
      </c>
      <c r="N296" s="184" t="s">
        <v>47</v>
      </c>
      <c r="O296" s="67"/>
      <c r="P296" s="185">
        <f>O296*H296</f>
        <v>0</v>
      </c>
      <c r="Q296" s="185">
        <v>6.9999999999999994E-5</v>
      </c>
      <c r="R296" s="185">
        <f>Q296*H296</f>
        <v>1.4377999999999998E-4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245</v>
      </c>
      <c r="AT296" s="187" t="s">
        <v>122</v>
      </c>
      <c r="AU296" s="187" t="s">
        <v>84</v>
      </c>
      <c r="AY296" s="19" t="s">
        <v>119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9" t="s">
        <v>127</v>
      </c>
      <c r="BK296" s="188">
        <f>ROUND(I296*H296,2)</f>
        <v>0</v>
      </c>
      <c r="BL296" s="19" t="s">
        <v>245</v>
      </c>
      <c r="BM296" s="187" t="s">
        <v>385</v>
      </c>
    </row>
    <row r="297" spans="1:65" s="2" customFormat="1" ht="10.199999999999999">
      <c r="A297" s="36"/>
      <c r="B297" s="37"/>
      <c r="C297" s="38"/>
      <c r="D297" s="189" t="s">
        <v>129</v>
      </c>
      <c r="E297" s="38"/>
      <c r="F297" s="190" t="s">
        <v>386</v>
      </c>
      <c r="G297" s="38"/>
      <c r="H297" s="38"/>
      <c r="I297" s="191"/>
      <c r="J297" s="38"/>
      <c r="K297" s="38"/>
      <c r="L297" s="41"/>
      <c r="M297" s="192"/>
      <c r="N297" s="193"/>
      <c r="O297" s="67"/>
      <c r="P297" s="67"/>
      <c r="Q297" s="67"/>
      <c r="R297" s="67"/>
      <c r="S297" s="67"/>
      <c r="T297" s="68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129</v>
      </c>
      <c r="AU297" s="19" t="s">
        <v>84</v>
      </c>
    </row>
    <row r="298" spans="1:65" s="2" customFormat="1" ht="10.199999999999999">
      <c r="A298" s="36"/>
      <c r="B298" s="37"/>
      <c r="C298" s="38"/>
      <c r="D298" s="194" t="s">
        <v>131</v>
      </c>
      <c r="E298" s="38"/>
      <c r="F298" s="195" t="s">
        <v>387</v>
      </c>
      <c r="G298" s="38"/>
      <c r="H298" s="38"/>
      <c r="I298" s="191"/>
      <c r="J298" s="38"/>
      <c r="K298" s="38"/>
      <c r="L298" s="41"/>
      <c r="M298" s="192"/>
      <c r="N298" s="193"/>
      <c r="O298" s="67"/>
      <c r="P298" s="67"/>
      <c r="Q298" s="67"/>
      <c r="R298" s="67"/>
      <c r="S298" s="67"/>
      <c r="T298" s="68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131</v>
      </c>
      <c r="AU298" s="19" t="s">
        <v>84</v>
      </c>
    </row>
    <row r="299" spans="1:65" s="13" customFormat="1" ht="10.199999999999999">
      <c r="B299" s="196"/>
      <c r="C299" s="197"/>
      <c r="D299" s="189" t="s">
        <v>133</v>
      </c>
      <c r="E299" s="198" t="s">
        <v>28</v>
      </c>
      <c r="F299" s="199" t="s">
        <v>168</v>
      </c>
      <c r="G299" s="197"/>
      <c r="H299" s="198" t="s">
        <v>28</v>
      </c>
      <c r="I299" s="200"/>
      <c r="J299" s="197"/>
      <c r="K299" s="197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133</v>
      </c>
      <c r="AU299" s="205" t="s">
        <v>84</v>
      </c>
      <c r="AV299" s="13" t="s">
        <v>82</v>
      </c>
      <c r="AW299" s="13" t="s">
        <v>35</v>
      </c>
      <c r="AX299" s="13" t="s">
        <v>74</v>
      </c>
      <c r="AY299" s="205" t="s">
        <v>119</v>
      </c>
    </row>
    <row r="300" spans="1:65" s="13" customFormat="1" ht="10.199999999999999">
      <c r="B300" s="196"/>
      <c r="C300" s="197"/>
      <c r="D300" s="189" t="s">
        <v>133</v>
      </c>
      <c r="E300" s="198" t="s">
        <v>28</v>
      </c>
      <c r="F300" s="199" t="s">
        <v>388</v>
      </c>
      <c r="G300" s="197"/>
      <c r="H300" s="198" t="s">
        <v>28</v>
      </c>
      <c r="I300" s="200"/>
      <c r="J300" s="197"/>
      <c r="K300" s="197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133</v>
      </c>
      <c r="AU300" s="205" t="s">
        <v>84</v>
      </c>
      <c r="AV300" s="13" t="s">
        <v>82</v>
      </c>
      <c r="AW300" s="13" t="s">
        <v>35</v>
      </c>
      <c r="AX300" s="13" t="s">
        <v>74</v>
      </c>
      <c r="AY300" s="205" t="s">
        <v>119</v>
      </c>
    </row>
    <row r="301" spans="1:65" s="13" customFormat="1" ht="10.199999999999999">
      <c r="B301" s="196"/>
      <c r="C301" s="197"/>
      <c r="D301" s="189" t="s">
        <v>133</v>
      </c>
      <c r="E301" s="198" t="s">
        <v>28</v>
      </c>
      <c r="F301" s="199" t="s">
        <v>389</v>
      </c>
      <c r="G301" s="197"/>
      <c r="H301" s="198" t="s">
        <v>28</v>
      </c>
      <c r="I301" s="200"/>
      <c r="J301" s="197"/>
      <c r="K301" s="197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133</v>
      </c>
      <c r="AU301" s="205" t="s">
        <v>84</v>
      </c>
      <c r="AV301" s="13" t="s">
        <v>82</v>
      </c>
      <c r="AW301" s="13" t="s">
        <v>35</v>
      </c>
      <c r="AX301" s="13" t="s">
        <v>74</v>
      </c>
      <c r="AY301" s="205" t="s">
        <v>119</v>
      </c>
    </row>
    <row r="302" spans="1:65" s="14" customFormat="1" ht="10.199999999999999">
      <c r="B302" s="206"/>
      <c r="C302" s="207"/>
      <c r="D302" s="189" t="s">
        <v>133</v>
      </c>
      <c r="E302" s="208" t="s">
        <v>28</v>
      </c>
      <c r="F302" s="209" t="s">
        <v>390</v>
      </c>
      <c r="G302" s="207"/>
      <c r="H302" s="210">
        <v>2.0539999999999998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133</v>
      </c>
      <c r="AU302" s="216" t="s">
        <v>84</v>
      </c>
      <c r="AV302" s="14" t="s">
        <v>84</v>
      </c>
      <c r="AW302" s="14" t="s">
        <v>35</v>
      </c>
      <c r="AX302" s="14" t="s">
        <v>82</v>
      </c>
      <c r="AY302" s="216" t="s">
        <v>119</v>
      </c>
    </row>
    <row r="303" spans="1:65" s="2" customFormat="1" ht="16.5" customHeight="1">
      <c r="A303" s="36"/>
      <c r="B303" s="37"/>
      <c r="C303" s="228" t="s">
        <v>374</v>
      </c>
      <c r="D303" s="228" t="s">
        <v>317</v>
      </c>
      <c r="E303" s="229" t="s">
        <v>391</v>
      </c>
      <c r="F303" s="230" t="s">
        <v>392</v>
      </c>
      <c r="G303" s="231" t="s">
        <v>152</v>
      </c>
      <c r="H303" s="232">
        <v>2E-3</v>
      </c>
      <c r="I303" s="233"/>
      <c r="J303" s="234">
        <f>ROUND(I303*H303,2)</f>
        <v>0</v>
      </c>
      <c r="K303" s="230" t="s">
        <v>126</v>
      </c>
      <c r="L303" s="235"/>
      <c r="M303" s="236" t="s">
        <v>28</v>
      </c>
      <c r="N303" s="237" t="s">
        <v>47</v>
      </c>
      <c r="O303" s="67"/>
      <c r="P303" s="185">
        <f>O303*H303</f>
        <v>0</v>
      </c>
      <c r="Q303" s="185">
        <v>1</v>
      </c>
      <c r="R303" s="185">
        <f>Q303*H303</f>
        <v>2E-3</v>
      </c>
      <c r="S303" s="185">
        <v>0</v>
      </c>
      <c r="T303" s="18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374</v>
      </c>
      <c r="AT303" s="187" t="s">
        <v>317</v>
      </c>
      <c r="AU303" s="187" t="s">
        <v>84</v>
      </c>
      <c r="AY303" s="19" t="s">
        <v>119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9" t="s">
        <v>127</v>
      </c>
      <c r="BK303" s="188">
        <f>ROUND(I303*H303,2)</f>
        <v>0</v>
      </c>
      <c r="BL303" s="19" t="s">
        <v>245</v>
      </c>
      <c r="BM303" s="187" t="s">
        <v>393</v>
      </c>
    </row>
    <row r="304" spans="1:65" s="2" customFormat="1" ht="10.199999999999999">
      <c r="A304" s="36"/>
      <c r="B304" s="37"/>
      <c r="C304" s="38"/>
      <c r="D304" s="189" t="s">
        <v>129</v>
      </c>
      <c r="E304" s="38"/>
      <c r="F304" s="190" t="s">
        <v>392</v>
      </c>
      <c r="G304" s="38"/>
      <c r="H304" s="38"/>
      <c r="I304" s="191"/>
      <c r="J304" s="38"/>
      <c r="K304" s="38"/>
      <c r="L304" s="41"/>
      <c r="M304" s="192"/>
      <c r="N304" s="193"/>
      <c r="O304" s="67"/>
      <c r="P304" s="67"/>
      <c r="Q304" s="67"/>
      <c r="R304" s="67"/>
      <c r="S304" s="67"/>
      <c r="T304" s="68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129</v>
      </c>
      <c r="AU304" s="19" t="s">
        <v>84</v>
      </c>
    </row>
    <row r="305" spans="1:65" s="13" customFormat="1" ht="10.199999999999999">
      <c r="B305" s="196"/>
      <c r="C305" s="197"/>
      <c r="D305" s="189" t="s">
        <v>133</v>
      </c>
      <c r="E305" s="198" t="s">
        <v>28</v>
      </c>
      <c r="F305" s="199" t="s">
        <v>168</v>
      </c>
      <c r="G305" s="197"/>
      <c r="H305" s="198" t="s">
        <v>28</v>
      </c>
      <c r="I305" s="200"/>
      <c r="J305" s="197"/>
      <c r="K305" s="197"/>
      <c r="L305" s="201"/>
      <c r="M305" s="202"/>
      <c r="N305" s="203"/>
      <c r="O305" s="203"/>
      <c r="P305" s="203"/>
      <c r="Q305" s="203"/>
      <c r="R305" s="203"/>
      <c r="S305" s="203"/>
      <c r="T305" s="204"/>
      <c r="AT305" s="205" t="s">
        <v>133</v>
      </c>
      <c r="AU305" s="205" t="s">
        <v>84</v>
      </c>
      <c r="AV305" s="13" t="s">
        <v>82</v>
      </c>
      <c r="AW305" s="13" t="s">
        <v>35</v>
      </c>
      <c r="AX305" s="13" t="s">
        <v>74</v>
      </c>
      <c r="AY305" s="205" t="s">
        <v>119</v>
      </c>
    </row>
    <row r="306" spans="1:65" s="13" customFormat="1" ht="10.199999999999999">
      <c r="B306" s="196"/>
      <c r="C306" s="197"/>
      <c r="D306" s="189" t="s">
        <v>133</v>
      </c>
      <c r="E306" s="198" t="s">
        <v>28</v>
      </c>
      <c r="F306" s="199" t="s">
        <v>394</v>
      </c>
      <c r="G306" s="197"/>
      <c r="H306" s="198" t="s">
        <v>28</v>
      </c>
      <c r="I306" s="200"/>
      <c r="J306" s="197"/>
      <c r="K306" s="197"/>
      <c r="L306" s="201"/>
      <c r="M306" s="202"/>
      <c r="N306" s="203"/>
      <c r="O306" s="203"/>
      <c r="P306" s="203"/>
      <c r="Q306" s="203"/>
      <c r="R306" s="203"/>
      <c r="S306" s="203"/>
      <c r="T306" s="204"/>
      <c r="AT306" s="205" t="s">
        <v>133</v>
      </c>
      <c r="AU306" s="205" t="s">
        <v>84</v>
      </c>
      <c r="AV306" s="13" t="s">
        <v>82</v>
      </c>
      <c r="AW306" s="13" t="s">
        <v>35</v>
      </c>
      <c r="AX306" s="13" t="s">
        <v>74</v>
      </c>
      <c r="AY306" s="205" t="s">
        <v>119</v>
      </c>
    </row>
    <row r="307" spans="1:65" s="14" customFormat="1" ht="10.199999999999999">
      <c r="B307" s="206"/>
      <c r="C307" s="207"/>
      <c r="D307" s="189" t="s">
        <v>133</v>
      </c>
      <c r="E307" s="208" t="s">
        <v>28</v>
      </c>
      <c r="F307" s="209" t="s">
        <v>395</v>
      </c>
      <c r="G307" s="207"/>
      <c r="H307" s="210">
        <v>2E-3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133</v>
      </c>
      <c r="AU307" s="216" t="s">
        <v>84</v>
      </c>
      <c r="AV307" s="14" t="s">
        <v>84</v>
      </c>
      <c r="AW307" s="14" t="s">
        <v>35</v>
      </c>
      <c r="AX307" s="14" t="s">
        <v>82</v>
      </c>
      <c r="AY307" s="216" t="s">
        <v>119</v>
      </c>
    </row>
    <row r="308" spans="1:65" s="2" customFormat="1" ht="16.5" customHeight="1">
      <c r="A308" s="36"/>
      <c r="B308" s="37"/>
      <c r="C308" s="176" t="s">
        <v>396</v>
      </c>
      <c r="D308" s="176" t="s">
        <v>122</v>
      </c>
      <c r="E308" s="177" t="s">
        <v>397</v>
      </c>
      <c r="F308" s="178" t="s">
        <v>398</v>
      </c>
      <c r="G308" s="179" t="s">
        <v>152</v>
      </c>
      <c r="H308" s="180">
        <v>2E-3</v>
      </c>
      <c r="I308" s="181"/>
      <c r="J308" s="182">
        <f>ROUND(I308*H308,2)</f>
        <v>0</v>
      </c>
      <c r="K308" s="178" t="s">
        <v>126</v>
      </c>
      <c r="L308" s="41"/>
      <c r="M308" s="183" t="s">
        <v>28</v>
      </c>
      <c r="N308" s="184" t="s">
        <v>47</v>
      </c>
      <c r="O308" s="67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7" t="s">
        <v>245</v>
      </c>
      <c r="AT308" s="187" t="s">
        <v>122</v>
      </c>
      <c r="AU308" s="187" t="s">
        <v>84</v>
      </c>
      <c r="AY308" s="19" t="s">
        <v>119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19" t="s">
        <v>127</v>
      </c>
      <c r="BK308" s="188">
        <f>ROUND(I308*H308,2)</f>
        <v>0</v>
      </c>
      <c r="BL308" s="19" t="s">
        <v>245</v>
      </c>
      <c r="BM308" s="187" t="s">
        <v>399</v>
      </c>
    </row>
    <row r="309" spans="1:65" s="2" customFormat="1" ht="19.2">
      <c r="A309" s="36"/>
      <c r="B309" s="37"/>
      <c r="C309" s="38"/>
      <c r="D309" s="189" t="s">
        <v>129</v>
      </c>
      <c r="E309" s="38"/>
      <c r="F309" s="190" t="s">
        <v>400</v>
      </c>
      <c r="G309" s="38"/>
      <c r="H309" s="38"/>
      <c r="I309" s="191"/>
      <c r="J309" s="38"/>
      <c r="K309" s="38"/>
      <c r="L309" s="41"/>
      <c r="M309" s="192"/>
      <c r="N309" s="193"/>
      <c r="O309" s="67"/>
      <c r="P309" s="67"/>
      <c r="Q309" s="67"/>
      <c r="R309" s="67"/>
      <c r="S309" s="67"/>
      <c r="T309" s="68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129</v>
      </c>
      <c r="AU309" s="19" t="s">
        <v>84</v>
      </c>
    </row>
    <row r="310" spans="1:65" s="2" customFormat="1" ht="10.199999999999999">
      <c r="A310" s="36"/>
      <c r="B310" s="37"/>
      <c r="C310" s="38"/>
      <c r="D310" s="194" t="s">
        <v>131</v>
      </c>
      <c r="E310" s="38"/>
      <c r="F310" s="195" t="s">
        <v>401</v>
      </c>
      <c r="G310" s="38"/>
      <c r="H310" s="38"/>
      <c r="I310" s="191"/>
      <c r="J310" s="38"/>
      <c r="K310" s="38"/>
      <c r="L310" s="41"/>
      <c r="M310" s="238"/>
      <c r="N310" s="239"/>
      <c r="O310" s="240"/>
      <c r="P310" s="240"/>
      <c r="Q310" s="240"/>
      <c r="R310" s="240"/>
      <c r="S310" s="240"/>
      <c r="T310" s="241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131</v>
      </c>
      <c r="AU310" s="19" t="s">
        <v>84</v>
      </c>
    </row>
    <row r="311" spans="1:65" s="2" customFormat="1" ht="6.9" customHeight="1">
      <c r="A311" s="36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41"/>
      <c r="M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</row>
  </sheetData>
  <sheetProtection algorithmName="SHA-512" hashValue="DvLkUw4YfOzjuYuz5OQJRD8wpdXFmWIU6kUFufuMLiDZ3Zc0XeAEf1A9zmXMsSgABzNmjkk4HIVcZqNxm6OVFQ==" saltValue="CnwXq0/vUGyaatzo1YnDzTWN/Q0dfJb5lvsFaW5WWbfiWrWqjGVIhsmJL28iHY0Sp6OldOTZrjPbUqBCu7N+Mw==" spinCount="100000" sheet="1" objects="1" scenarios="1" formatColumns="0" formatRows="0" autoFilter="0"/>
  <autoFilter ref="C87:K31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9" r:id="rId2"/>
    <hyperlink ref="F104" r:id="rId3"/>
    <hyperlink ref="F107" r:id="rId4"/>
    <hyperlink ref="F120" r:id="rId5"/>
    <hyperlink ref="F131" r:id="rId6"/>
    <hyperlink ref="F137" r:id="rId7"/>
    <hyperlink ref="F143" r:id="rId8"/>
    <hyperlink ref="F152" r:id="rId9"/>
    <hyperlink ref="F161" r:id="rId10"/>
    <hyperlink ref="F166" r:id="rId11"/>
    <hyperlink ref="F171" r:id="rId12"/>
    <hyperlink ref="F181" r:id="rId13"/>
    <hyperlink ref="F186" r:id="rId14"/>
    <hyperlink ref="F196" r:id="rId15"/>
    <hyperlink ref="F202" r:id="rId16"/>
    <hyperlink ref="F212" r:id="rId17"/>
    <hyperlink ref="F225" r:id="rId18"/>
    <hyperlink ref="F234" r:id="rId19"/>
    <hyperlink ref="F271" r:id="rId20"/>
    <hyperlink ref="F298" r:id="rId21"/>
    <hyperlink ref="F310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topLeftCell="A8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87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" customHeight="1">
      <c r="B4" s="22"/>
      <c r="D4" s="106" t="s">
        <v>88</v>
      </c>
      <c r="L4" s="22"/>
      <c r="M4" s="107" t="s">
        <v>10</v>
      </c>
      <c r="AT4" s="19" t="s">
        <v>35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2" t="str">
        <f>'Rekapitulace stavby'!K6</f>
        <v>VD Brandýs nad Labem, oprava spadiště PK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8" t="s">
        <v>89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402</v>
      </c>
      <c r="F9" s="375"/>
      <c r="G9" s="375"/>
      <c r="H9" s="37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10. 1. 2024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28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">
        <v>28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30</v>
      </c>
      <c r="J21" s="110" t="s">
        <v>28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28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37</v>
      </c>
      <c r="F24" s="36"/>
      <c r="G24" s="36"/>
      <c r="H24" s="36"/>
      <c r="I24" s="108" t="s">
        <v>30</v>
      </c>
      <c r="J24" s="110" t="s">
        <v>28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38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78" t="s">
        <v>39</v>
      </c>
      <c r="F27" s="378"/>
      <c r="G27" s="378"/>
      <c r="H27" s="37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ROUND(J85,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119" t="s">
        <v>44</v>
      </c>
      <c r="E33" s="108" t="s">
        <v>45</v>
      </c>
      <c r="F33" s="120">
        <f>ROUND((SUM(BE85:BE144)),  2)</f>
        <v>0</v>
      </c>
      <c r="G33" s="36"/>
      <c r="H33" s="36"/>
      <c r="I33" s="121">
        <v>0.21</v>
      </c>
      <c r="J33" s="120">
        <f>ROUND(((SUM(BE85:BE144))*I33),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8" t="s">
        <v>46</v>
      </c>
      <c r="F34" s="120">
        <f>ROUND((SUM(BF85:BF144)),  2)</f>
        <v>0</v>
      </c>
      <c r="G34" s="36"/>
      <c r="H34" s="36"/>
      <c r="I34" s="121">
        <v>0.12</v>
      </c>
      <c r="J34" s="120">
        <f>ROUND(((SUM(BF85:BF144))*I34),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08" t="s">
        <v>44</v>
      </c>
      <c r="E35" s="108" t="s">
        <v>47</v>
      </c>
      <c r="F35" s="120">
        <f>ROUND((SUM(BG85:BG144)),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08" t="s">
        <v>48</v>
      </c>
      <c r="F36" s="120">
        <f>ROUND((SUM(BH85:BH144)),  2)</f>
        <v>0</v>
      </c>
      <c r="G36" s="36"/>
      <c r="H36" s="36"/>
      <c r="I36" s="121">
        <v>0.12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8" t="s">
        <v>49</v>
      </c>
      <c r="F37" s="120">
        <f>ROUND((SUM(BI85:BI144)),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91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VD Brandýs nad Labem, oprava spadiště PK</v>
      </c>
      <c r="F48" s="380"/>
      <c r="G48" s="380"/>
      <c r="H48" s="38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VON - Vedlejší a ostatní náklady</v>
      </c>
      <c r="F50" s="381"/>
      <c r="G50" s="381"/>
      <c r="H50" s="38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Brandýs n/L - Stará Boleslav</v>
      </c>
      <c r="G52" s="38"/>
      <c r="H52" s="38"/>
      <c r="I52" s="31" t="s">
        <v>24</v>
      </c>
      <c r="J52" s="62" t="str">
        <f>IF(J12="","",J12)</f>
        <v>10. 1. 2024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26</v>
      </c>
      <c r="D54" s="38"/>
      <c r="E54" s="38"/>
      <c r="F54" s="29" t="str">
        <f>E15</f>
        <v>Povodí Labe, státní podnik, závod 3, Roudnice n/L</v>
      </c>
      <c r="G54" s="38"/>
      <c r="H54" s="38"/>
      <c r="I54" s="31" t="s">
        <v>33</v>
      </c>
      <c r="J54" s="34" t="str">
        <f>E21</f>
        <v>Povodí Labe, státní podnik, OIČ, Hradec Králové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 Eva Morkesová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92</v>
      </c>
      <c r="D57" s="134"/>
      <c r="E57" s="134"/>
      <c r="F57" s="134"/>
      <c r="G57" s="134"/>
      <c r="H57" s="134"/>
      <c r="I57" s="134"/>
      <c r="J57" s="135" t="s">
        <v>93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80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94</v>
      </c>
    </row>
    <row r="60" spans="1:47" s="9" customFormat="1" ht="24.9" customHeight="1">
      <c r="B60" s="137"/>
      <c r="C60" s="138"/>
      <c r="D60" s="139" t="s">
        <v>95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95" customHeight="1">
      <c r="B61" s="143"/>
      <c r="C61" s="144"/>
      <c r="D61" s="145" t="s">
        <v>403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9" customFormat="1" ht="24.9" customHeight="1">
      <c r="B62" s="137"/>
      <c r="C62" s="138"/>
      <c r="D62" s="139" t="s">
        <v>404</v>
      </c>
      <c r="E62" s="140"/>
      <c r="F62" s="140"/>
      <c r="G62" s="140"/>
      <c r="H62" s="140"/>
      <c r="I62" s="140"/>
      <c r="J62" s="141">
        <f>J98</f>
        <v>0</v>
      </c>
      <c r="K62" s="138"/>
      <c r="L62" s="142"/>
    </row>
    <row r="63" spans="1:47" s="10" customFormat="1" ht="19.95" customHeight="1">
      <c r="B63" s="143"/>
      <c r="C63" s="144"/>
      <c r="D63" s="145" t="s">
        <v>405</v>
      </c>
      <c r="E63" s="146"/>
      <c r="F63" s="146"/>
      <c r="G63" s="146"/>
      <c r="H63" s="146"/>
      <c r="I63" s="146"/>
      <c r="J63" s="147">
        <f>J99</f>
        <v>0</v>
      </c>
      <c r="K63" s="144"/>
      <c r="L63" s="148"/>
    </row>
    <row r="64" spans="1:47" s="10" customFormat="1" ht="19.95" customHeight="1">
      <c r="B64" s="143"/>
      <c r="C64" s="144"/>
      <c r="D64" s="145" t="s">
        <v>406</v>
      </c>
      <c r="E64" s="146"/>
      <c r="F64" s="146"/>
      <c r="G64" s="146"/>
      <c r="H64" s="146"/>
      <c r="I64" s="146"/>
      <c r="J64" s="147">
        <f>J121</f>
        <v>0</v>
      </c>
      <c r="K64" s="144"/>
      <c r="L64" s="148"/>
    </row>
    <row r="65" spans="1:31" s="10" customFormat="1" ht="19.95" customHeight="1">
      <c r="B65" s="143"/>
      <c r="C65" s="144"/>
      <c r="D65" s="145" t="s">
        <v>407</v>
      </c>
      <c r="E65" s="146"/>
      <c r="F65" s="146"/>
      <c r="G65" s="146"/>
      <c r="H65" s="146"/>
      <c r="I65" s="146"/>
      <c r="J65" s="147">
        <f>J128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" customHeight="1">
      <c r="A67" s="36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" customHeight="1">
      <c r="A71" s="36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" customHeight="1">
      <c r="A72" s="36"/>
      <c r="B72" s="37"/>
      <c r="C72" s="25" t="s">
        <v>104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9" t="str">
        <f>E7</f>
        <v>VD Brandýs nad Labem, oprava spadiště PK</v>
      </c>
      <c r="F75" s="380"/>
      <c r="G75" s="380"/>
      <c r="H75" s="380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89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51" t="str">
        <f>E9</f>
        <v>VON - Vedlejší a ostatní náklady</v>
      </c>
      <c r="F77" s="381"/>
      <c r="G77" s="381"/>
      <c r="H77" s="381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22</v>
      </c>
      <c r="D79" s="38"/>
      <c r="E79" s="38"/>
      <c r="F79" s="29" t="str">
        <f>F12</f>
        <v>Brandýs n/L - Stará Boleslav</v>
      </c>
      <c r="G79" s="38"/>
      <c r="H79" s="38"/>
      <c r="I79" s="31" t="s">
        <v>24</v>
      </c>
      <c r="J79" s="62" t="str">
        <f>IF(J12="","",J12)</f>
        <v>10. 1. 2024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049999999999997" customHeight="1">
      <c r="A81" s="36"/>
      <c r="B81" s="37"/>
      <c r="C81" s="31" t="s">
        <v>26</v>
      </c>
      <c r="D81" s="38"/>
      <c r="E81" s="38"/>
      <c r="F81" s="29" t="str">
        <f>E15</f>
        <v>Povodí Labe, státní podnik, závod 3, Roudnice n/L</v>
      </c>
      <c r="G81" s="38"/>
      <c r="H81" s="38"/>
      <c r="I81" s="31" t="s">
        <v>33</v>
      </c>
      <c r="J81" s="34" t="str">
        <f>E21</f>
        <v>Povodí Labe, státní podnik, OIČ, Hradec Králové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31" t="s">
        <v>36</v>
      </c>
      <c r="J82" s="34" t="str">
        <f>E24</f>
        <v>Ing. Eva Morkesová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105</v>
      </c>
      <c r="D84" s="152" t="s">
        <v>59</v>
      </c>
      <c r="E84" s="152" t="s">
        <v>55</v>
      </c>
      <c r="F84" s="152" t="s">
        <v>56</v>
      </c>
      <c r="G84" s="152" t="s">
        <v>106</v>
      </c>
      <c r="H84" s="152" t="s">
        <v>107</v>
      </c>
      <c r="I84" s="152" t="s">
        <v>108</v>
      </c>
      <c r="J84" s="152" t="s">
        <v>93</v>
      </c>
      <c r="K84" s="153" t="s">
        <v>109</v>
      </c>
      <c r="L84" s="154"/>
      <c r="M84" s="71" t="s">
        <v>28</v>
      </c>
      <c r="N84" s="72" t="s">
        <v>44</v>
      </c>
      <c r="O84" s="72" t="s">
        <v>110</v>
      </c>
      <c r="P84" s="72" t="s">
        <v>111</v>
      </c>
      <c r="Q84" s="72" t="s">
        <v>112</v>
      </c>
      <c r="R84" s="72" t="s">
        <v>113</v>
      </c>
      <c r="S84" s="72" t="s">
        <v>114</v>
      </c>
      <c r="T84" s="73" t="s">
        <v>115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8" customHeight="1">
      <c r="A85" s="36"/>
      <c r="B85" s="37"/>
      <c r="C85" s="78" t="s">
        <v>116</v>
      </c>
      <c r="D85" s="38"/>
      <c r="E85" s="38"/>
      <c r="F85" s="38"/>
      <c r="G85" s="38"/>
      <c r="H85" s="38"/>
      <c r="I85" s="38"/>
      <c r="J85" s="155">
        <f>BK85</f>
        <v>0</v>
      </c>
      <c r="K85" s="38"/>
      <c r="L85" s="41"/>
      <c r="M85" s="74"/>
      <c r="N85" s="156"/>
      <c r="O85" s="75"/>
      <c r="P85" s="157">
        <f>P86+P98</f>
        <v>0</v>
      </c>
      <c r="Q85" s="75"/>
      <c r="R85" s="157">
        <f>R86+R98</f>
        <v>4.0000000000000001E-3</v>
      </c>
      <c r="S85" s="75"/>
      <c r="T85" s="158">
        <f>T86+T98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73</v>
      </c>
      <c r="AU85" s="19" t="s">
        <v>94</v>
      </c>
      <c r="BK85" s="159">
        <f>BK86+BK98</f>
        <v>0</v>
      </c>
    </row>
    <row r="86" spans="1:65" s="12" customFormat="1" ht="25.95" customHeight="1">
      <c r="B86" s="160"/>
      <c r="C86" s="161"/>
      <c r="D86" s="162" t="s">
        <v>73</v>
      </c>
      <c r="E86" s="163" t="s">
        <v>117</v>
      </c>
      <c r="F86" s="163" t="s">
        <v>118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</f>
        <v>0</v>
      </c>
      <c r="Q86" s="168"/>
      <c r="R86" s="169">
        <f>R87</f>
        <v>4.0000000000000001E-3</v>
      </c>
      <c r="S86" s="168"/>
      <c r="T86" s="170">
        <f>T87</f>
        <v>0</v>
      </c>
      <c r="AR86" s="171" t="s">
        <v>82</v>
      </c>
      <c r="AT86" s="172" t="s">
        <v>73</v>
      </c>
      <c r="AU86" s="172" t="s">
        <v>74</v>
      </c>
      <c r="AY86" s="171" t="s">
        <v>119</v>
      </c>
      <c r="BK86" s="173">
        <f>BK87</f>
        <v>0</v>
      </c>
    </row>
    <row r="87" spans="1:65" s="12" customFormat="1" ht="22.8" customHeight="1">
      <c r="B87" s="160"/>
      <c r="C87" s="161"/>
      <c r="D87" s="162" t="s">
        <v>73</v>
      </c>
      <c r="E87" s="174" t="s">
        <v>82</v>
      </c>
      <c r="F87" s="174" t="s">
        <v>408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SUM(P88:P97)</f>
        <v>0</v>
      </c>
      <c r="Q87" s="168"/>
      <c r="R87" s="169">
        <f>SUM(R88:R97)</f>
        <v>4.0000000000000001E-3</v>
      </c>
      <c r="S87" s="168"/>
      <c r="T87" s="170">
        <f>SUM(T88:T97)</f>
        <v>0</v>
      </c>
      <c r="AR87" s="171" t="s">
        <v>82</v>
      </c>
      <c r="AT87" s="172" t="s">
        <v>73</v>
      </c>
      <c r="AU87" s="172" t="s">
        <v>82</v>
      </c>
      <c r="AY87" s="171" t="s">
        <v>119</v>
      </c>
      <c r="BK87" s="173">
        <f>SUM(BK88:BK97)</f>
        <v>0</v>
      </c>
    </row>
    <row r="88" spans="1:65" s="2" customFormat="1" ht="16.5" customHeight="1">
      <c r="A88" s="36"/>
      <c r="B88" s="37"/>
      <c r="C88" s="176" t="s">
        <v>82</v>
      </c>
      <c r="D88" s="176" t="s">
        <v>122</v>
      </c>
      <c r="E88" s="177" t="s">
        <v>409</v>
      </c>
      <c r="F88" s="178" t="s">
        <v>410</v>
      </c>
      <c r="G88" s="179" t="s">
        <v>411</v>
      </c>
      <c r="H88" s="180">
        <v>100</v>
      </c>
      <c r="I88" s="181"/>
      <c r="J88" s="182">
        <f>ROUND(I88*H88,2)</f>
        <v>0</v>
      </c>
      <c r="K88" s="178" t="s">
        <v>126</v>
      </c>
      <c r="L88" s="41"/>
      <c r="M88" s="183" t="s">
        <v>28</v>
      </c>
      <c r="N88" s="184" t="s">
        <v>47</v>
      </c>
      <c r="O88" s="67"/>
      <c r="P88" s="185">
        <f>O88*H88</f>
        <v>0</v>
      </c>
      <c r="Q88" s="185">
        <v>4.0000000000000003E-5</v>
      </c>
      <c r="R88" s="185">
        <f>Q88*H88</f>
        <v>4.0000000000000001E-3</v>
      </c>
      <c r="S88" s="185">
        <v>0</v>
      </c>
      <c r="T88" s="18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127</v>
      </c>
      <c r="AT88" s="187" t="s">
        <v>122</v>
      </c>
      <c r="AU88" s="187" t="s">
        <v>84</v>
      </c>
      <c r="AY88" s="19" t="s">
        <v>119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127</v>
      </c>
      <c r="BK88" s="188">
        <f>ROUND(I88*H88,2)</f>
        <v>0</v>
      </c>
      <c r="BL88" s="19" t="s">
        <v>127</v>
      </c>
      <c r="BM88" s="187" t="s">
        <v>412</v>
      </c>
    </row>
    <row r="89" spans="1:65" s="2" customFormat="1" ht="10.199999999999999">
      <c r="A89" s="36"/>
      <c r="B89" s="37"/>
      <c r="C89" s="38"/>
      <c r="D89" s="189" t="s">
        <v>129</v>
      </c>
      <c r="E89" s="38"/>
      <c r="F89" s="190" t="s">
        <v>413</v>
      </c>
      <c r="G89" s="38"/>
      <c r="H89" s="38"/>
      <c r="I89" s="191"/>
      <c r="J89" s="38"/>
      <c r="K89" s="38"/>
      <c r="L89" s="41"/>
      <c r="M89" s="192"/>
      <c r="N89" s="193"/>
      <c r="O89" s="67"/>
      <c r="P89" s="67"/>
      <c r="Q89" s="67"/>
      <c r="R89" s="67"/>
      <c r="S89" s="67"/>
      <c r="T89" s="6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129</v>
      </c>
      <c r="AU89" s="19" t="s">
        <v>84</v>
      </c>
    </row>
    <row r="90" spans="1:65" s="2" customFormat="1" ht="10.199999999999999">
      <c r="A90" s="36"/>
      <c r="B90" s="37"/>
      <c r="C90" s="38"/>
      <c r="D90" s="194" t="s">
        <v>131</v>
      </c>
      <c r="E90" s="38"/>
      <c r="F90" s="195" t="s">
        <v>414</v>
      </c>
      <c r="G90" s="38"/>
      <c r="H90" s="38"/>
      <c r="I90" s="191"/>
      <c r="J90" s="38"/>
      <c r="K90" s="38"/>
      <c r="L90" s="41"/>
      <c r="M90" s="192"/>
      <c r="N90" s="193"/>
      <c r="O90" s="67"/>
      <c r="P90" s="67"/>
      <c r="Q90" s="67"/>
      <c r="R90" s="67"/>
      <c r="S90" s="67"/>
      <c r="T90" s="68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131</v>
      </c>
      <c r="AU90" s="19" t="s">
        <v>84</v>
      </c>
    </row>
    <row r="91" spans="1:65" s="13" customFormat="1" ht="10.199999999999999">
      <c r="B91" s="196"/>
      <c r="C91" s="197"/>
      <c r="D91" s="189" t="s">
        <v>133</v>
      </c>
      <c r="E91" s="198" t="s">
        <v>28</v>
      </c>
      <c r="F91" s="199" t="s">
        <v>415</v>
      </c>
      <c r="G91" s="197"/>
      <c r="H91" s="198" t="s">
        <v>28</v>
      </c>
      <c r="I91" s="200"/>
      <c r="J91" s="197"/>
      <c r="K91" s="197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133</v>
      </c>
      <c r="AU91" s="205" t="s">
        <v>84</v>
      </c>
      <c r="AV91" s="13" t="s">
        <v>82</v>
      </c>
      <c r="AW91" s="13" t="s">
        <v>35</v>
      </c>
      <c r="AX91" s="13" t="s">
        <v>74</v>
      </c>
      <c r="AY91" s="205" t="s">
        <v>119</v>
      </c>
    </row>
    <row r="92" spans="1:65" s="14" customFormat="1" ht="10.199999999999999">
      <c r="B92" s="206"/>
      <c r="C92" s="207"/>
      <c r="D92" s="189" t="s">
        <v>133</v>
      </c>
      <c r="E92" s="208" t="s">
        <v>28</v>
      </c>
      <c r="F92" s="209" t="s">
        <v>416</v>
      </c>
      <c r="G92" s="207"/>
      <c r="H92" s="210">
        <v>100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133</v>
      </c>
      <c r="AU92" s="216" t="s">
        <v>84</v>
      </c>
      <c r="AV92" s="14" t="s">
        <v>84</v>
      </c>
      <c r="AW92" s="14" t="s">
        <v>35</v>
      </c>
      <c r="AX92" s="14" t="s">
        <v>82</v>
      </c>
      <c r="AY92" s="216" t="s">
        <v>119</v>
      </c>
    </row>
    <row r="93" spans="1:65" s="2" customFormat="1" ht="16.5" customHeight="1">
      <c r="A93" s="36"/>
      <c r="B93" s="37"/>
      <c r="C93" s="176" t="s">
        <v>84</v>
      </c>
      <c r="D93" s="176" t="s">
        <v>122</v>
      </c>
      <c r="E93" s="177" t="s">
        <v>417</v>
      </c>
      <c r="F93" s="178" t="s">
        <v>418</v>
      </c>
      <c r="G93" s="179" t="s">
        <v>419</v>
      </c>
      <c r="H93" s="180">
        <v>10</v>
      </c>
      <c r="I93" s="181"/>
      <c r="J93" s="182">
        <f>ROUND(I93*H93,2)</f>
        <v>0</v>
      </c>
      <c r="K93" s="178" t="s">
        <v>126</v>
      </c>
      <c r="L93" s="41"/>
      <c r="M93" s="183" t="s">
        <v>28</v>
      </c>
      <c r="N93" s="184" t="s">
        <v>47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127</v>
      </c>
      <c r="AT93" s="187" t="s">
        <v>122</v>
      </c>
      <c r="AU93" s="187" t="s">
        <v>84</v>
      </c>
      <c r="AY93" s="19" t="s">
        <v>119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127</v>
      </c>
      <c r="BK93" s="188">
        <f>ROUND(I93*H93,2)</f>
        <v>0</v>
      </c>
      <c r="BL93" s="19" t="s">
        <v>127</v>
      </c>
      <c r="BM93" s="187" t="s">
        <v>420</v>
      </c>
    </row>
    <row r="94" spans="1:65" s="2" customFormat="1" ht="10.199999999999999">
      <c r="A94" s="36"/>
      <c r="B94" s="37"/>
      <c r="C94" s="38"/>
      <c r="D94" s="189" t="s">
        <v>129</v>
      </c>
      <c r="E94" s="38"/>
      <c r="F94" s="190" t="s">
        <v>421</v>
      </c>
      <c r="G94" s="38"/>
      <c r="H94" s="38"/>
      <c r="I94" s="191"/>
      <c r="J94" s="38"/>
      <c r="K94" s="38"/>
      <c r="L94" s="41"/>
      <c r="M94" s="192"/>
      <c r="N94" s="193"/>
      <c r="O94" s="67"/>
      <c r="P94" s="67"/>
      <c r="Q94" s="67"/>
      <c r="R94" s="67"/>
      <c r="S94" s="67"/>
      <c r="T94" s="68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129</v>
      </c>
      <c r="AU94" s="19" t="s">
        <v>84</v>
      </c>
    </row>
    <row r="95" spans="1:65" s="2" customFormat="1" ht="10.199999999999999">
      <c r="A95" s="36"/>
      <c r="B95" s="37"/>
      <c r="C95" s="38"/>
      <c r="D95" s="194" t="s">
        <v>131</v>
      </c>
      <c r="E95" s="38"/>
      <c r="F95" s="195" t="s">
        <v>422</v>
      </c>
      <c r="G95" s="38"/>
      <c r="H95" s="38"/>
      <c r="I95" s="191"/>
      <c r="J95" s="38"/>
      <c r="K95" s="38"/>
      <c r="L95" s="41"/>
      <c r="M95" s="192"/>
      <c r="N95" s="193"/>
      <c r="O95" s="67"/>
      <c r="P95" s="67"/>
      <c r="Q95" s="67"/>
      <c r="R95" s="67"/>
      <c r="S95" s="67"/>
      <c r="T95" s="68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131</v>
      </c>
      <c r="AU95" s="19" t="s">
        <v>84</v>
      </c>
    </row>
    <row r="96" spans="1:65" s="13" customFormat="1" ht="10.199999999999999">
      <c r="B96" s="196"/>
      <c r="C96" s="197"/>
      <c r="D96" s="189" t="s">
        <v>133</v>
      </c>
      <c r="E96" s="198" t="s">
        <v>28</v>
      </c>
      <c r="F96" s="199" t="s">
        <v>415</v>
      </c>
      <c r="G96" s="197"/>
      <c r="H96" s="198" t="s">
        <v>28</v>
      </c>
      <c r="I96" s="200"/>
      <c r="J96" s="197"/>
      <c r="K96" s="197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133</v>
      </c>
      <c r="AU96" s="205" t="s">
        <v>84</v>
      </c>
      <c r="AV96" s="13" t="s">
        <v>82</v>
      </c>
      <c r="AW96" s="13" t="s">
        <v>35</v>
      </c>
      <c r="AX96" s="13" t="s">
        <v>74</v>
      </c>
      <c r="AY96" s="205" t="s">
        <v>119</v>
      </c>
    </row>
    <row r="97" spans="1:65" s="14" customFormat="1" ht="10.199999999999999">
      <c r="B97" s="206"/>
      <c r="C97" s="207"/>
      <c r="D97" s="189" t="s">
        <v>133</v>
      </c>
      <c r="E97" s="208" t="s">
        <v>28</v>
      </c>
      <c r="F97" s="209" t="s">
        <v>201</v>
      </c>
      <c r="G97" s="207"/>
      <c r="H97" s="210">
        <v>10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133</v>
      </c>
      <c r="AU97" s="216" t="s">
        <v>84</v>
      </c>
      <c r="AV97" s="14" t="s">
        <v>84</v>
      </c>
      <c r="AW97" s="14" t="s">
        <v>35</v>
      </c>
      <c r="AX97" s="14" t="s">
        <v>82</v>
      </c>
      <c r="AY97" s="216" t="s">
        <v>119</v>
      </c>
    </row>
    <row r="98" spans="1:65" s="12" customFormat="1" ht="25.95" customHeight="1">
      <c r="B98" s="160"/>
      <c r="C98" s="161"/>
      <c r="D98" s="162" t="s">
        <v>73</v>
      </c>
      <c r="E98" s="163" t="s">
        <v>423</v>
      </c>
      <c r="F98" s="163" t="s">
        <v>424</v>
      </c>
      <c r="G98" s="161"/>
      <c r="H98" s="161"/>
      <c r="I98" s="164"/>
      <c r="J98" s="165">
        <f>BK98</f>
        <v>0</v>
      </c>
      <c r="K98" s="161"/>
      <c r="L98" s="166"/>
      <c r="M98" s="167"/>
      <c r="N98" s="168"/>
      <c r="O98" s="168"/>
      <c r="P98" s="169">
        <f>P99+P121+P128</f>
        <v>0</v>
      </c>
      <c r="Q98" s="168"/>
      <c r="R98" s="169">
        <f>R99+R121+R128</f>
        <v>0</v>
      </c>
      <c r="S98" s="168"/>
      <c r="T98" s="170">
        <f>T99+T121+T128</f>
        <v>0</v>
      </c>
      <c r="AR98" s="171" t="s">
        <v>127</v>
      </c>
      <c r="AT98" s="172" t="s">
        <v>73</v>
      </c>
      <c r="AU98" s="172" t="s">
        <v>74</v>
      </c>
      <c r="AY98" s="171" t="s">
        <v>119</v>
      </c>
      <c r="BK98" s="173">
        <f>BK99+BK121+BK128</f>
        <v>0</v>
      </c>
    </row>
    <row r="99" spans="1:65" s="12" customFormat="1" ht="22.8" customHeight="1">
      <c r="B99" s="160"/>
      <c r="C99" s="161"/>
      <c r="D99" s="162" t="s">
        <v>73</v>
      </c>
      <c r="E99" s="174" t="s">
        <v>425</v>
      </c>
      <c r="F99" s="174" t="s">
        <v>426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SUM(P100:P120)</f>
        <v>0</v>
      </c>
      <c r="Q99" s="168"/>
      <c r="R99" s="169">
        <f>SUM(R100:R120)</f>
        <v>0</v>
      </c>
      <c r="S99" s="168"/>
      <c r="T99" s="170">
        <f>SUM(T100:T120)</f>
        <v>0</v>
      </c>
      <c r="AR99" s="171" t="s">
        <v>127</v>
      </c>
      <c r="AT99" s="172" t="s">
        <v>73</v>
      </c>
      <c r="AU99" s="172" t="s">
        <v>82</v>
      </c>
      <c r="AY99" s="171" t="s">
        <v>119</v>
      </c>
      <c r="BK99" s="173">
        <f>SUM(BK100:BK120)</f>
        <v>0</v>
      </c>
    </row>
    <row r="100" spans="1:65" s="2" customFormat="1" ht="16.5" customHeight="1">
      <c r="A100" s="36"/>
      <c r="B100" s="37"/>
      <c r="C100" s="176" t="s">
        <v>120</v>
      </c>
      <c r="D100" s="176" t="s">
        <v>122</v>
      </c>
      <c r="E100" s="177" t="s">
        <v>427</v>
      </c>
      <c r="F100" s="178" t="s">
        <v>428</v>
      </c>
      <c r="G100" s="179" t="s">
        <v>429</v>
      </c>
      <c r="H100" s="180">
        <v>1</v>
      </c>
      <c r="I100" s="181"/>
      <c r="J100" s="182">
        <f>ROUND(I100*H100,2)</f>
        <v>0</v>
      </c>
      <c r="K100" s="178" t="s">
        <v>28</v>
      </c>
      <c r="L100" s="41"/>
      <c r="M100" s="183" t="s">
        <v>28</v>
      </c>
      <c r="N100" s="184" t="s">
        <v>47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430</v>
      </c>
      <c r="AT100" s="187" t="s">
        <v>122</v>
      </c>
      <c r="AU100" s="187" t="s">
        <v>84</v>
      </c>
      <c r="AY100" s="19" t="s">
        <v>119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127</v>
      </c>
      <c r="BK100" s="188">
        <f>ROUND(I100*H100,2)</f>
        <v>0</v>
      </c>
      <c r="BL100" s="19" t="s">
        <v>430</v>
      </c>
      <c r="BM100" s="187" t="s">
        <v>431</v>
      </c>
    </row>
    <row r="101" spans="1:65" s="2" customFormat="1" ht="10.199999999999999">
      <c r="A101" s="36"/>
      <c r="B101" s="37"/>
      <c r="C101" s="38"/>
      <c r="D101" s="189" t="s">
        <v>129</v>
      </c>
      <c r="E101" s="38"/>
      <c r="F101" s="190" t="s">
        <v>428</v>
      </c>
      <c r="G101" s="38"/>
      <c r="H101" s="38"/>
      <c r="I101" s="191"/>
      <c r="J101" s="38"/>
      <c r="K101" s="38"/>
      <c r="L101" s="41"/>
      <c r="M101" s="192"/>
      <c r="N101" s="193"/>
      <c r="O101" s="67"/>
      <c r="P101" s="67"/>
      <c r="Q101" s="67"/>
      <c r="R101" s="67"/>
      <c r="S101" s="67"/>
      <c r="T101" s="68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129</v>
      </c>
      <c r="AU101" s="19" t="s">
        <v>84</v>
      </c>
    </row>
    <row r="102" spans="1:65" s="13" customFormat="1" ht="10.199999999999999">
      <c r="B102" s="196"/>
      <c r="C102" s="197"/>
      <c r="D102" s="189" t="s">
        <v>133</v>
      </c>
      <c r="E102" s="198" t="s">
        <v>28</v>
      </c>
      <c r="F102" s="199" t="s">
        <v>432</v>
      </c>
      <c r="G102" s="197"/>
      <c r="H102" s="198" t="s">
        <v>28</v>
      </c>
      <c r="I102" s="200"/>
      <c r="J102" s="197"/>
      <c r="K102" s="197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133</v>
      </c>
      <c r="AU102" s="205" t="s">
        <v>84</v>
      </c>
      <c r="AV102" s="13" t="s">
        <v>82</v>
      </c>
      <c r="AW102" s="13" t="s">
        <v>35</v>
      </c>
      <c r="AX102" s="13" t="s">
        <v>74</v>
      </c>
      <c r="AY102" s="205" t="s">
        <v>119</v>
      </c>
    </row>
    <row r="103" spans="1:65" s="13" customFormat="1" ht="10.199999999999999">
      <c r="B103" s="196"/>
      <c r="C103" s="197"/>
      <c r="D103" s="189" t="s">
        <v>133</v>
      </c>
      <c r="E103" s="198" t="s">
        <v>28</v>
      </c>
      <c r="F103" s="199" t="s">
        <v>433</v>
      </c>
      <c r="G103" s="197"/>
      <c r="H103" s="198" t="s">
        <v>28</v>
      </c>
      <c r="I103" s="200"/>
      <c r="J103" s="197"/>
      <c r="K103" s="197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133</v>
      </c>
      <c r="AU103" s="205" t="s">
        <v>84</v>
      </c>
      <c r="AV103" s="13" t="s">
        <v>82</v>
      </c>
      <c r="AW103" s="13" t="s">
        <v>35</v>
      </c>
      <c r="AX103" s="13" t="s">
        <v>74</v>
      </c>
      <c r="AY103" s="205" t="s">
        <v>119</v>
      </c>
    </row>
    <row r="104" spans="1:65" s="13" customFormat="1" ht="10.199999999999999">
      <c r="B104" s="196"/>
      <c r="C104" s="197"/>
      <c r="D104" s="189" t="s">
        <v>133</v>
      </c>
      <c r="E104" s="198" t="s">
        <v>28</v>
      </c>
      <c r="F104" s="199" t="s">
        <v>434</v>
      </c>
      <c r="G104" s="197"/>
      <c r="H104" s="198" t="s">
        <v>28</v>
      </c>
      <c r="I104" s="200"/>
      <c r="J104" s="197"/>
      <c r="K104" s="197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133</v>
      </c>
      <c r="AU104" s="205" t="s">
        <v>84</v>
      </c>
      <c r="AV104" s="13" t="s">
        <v>82</v>
      </c>
      <c r="AW104" s="13" t="s">
        <v>35</v>
      </c>
      <c r="AX104" s="13" t="s">
        <v>74</v>
      </c>
      <c r="AY104" s="205" t="s">
        <v>119</v>
      </c>
    </row>
    <row r="105" spans="1:65" s="13" customFormat="1" ht="10.199999999999999">
      <c r="B105" s="196"/>
      <c r="C105" s="197"/>
      <c r="D105" s="189" t="s">
        <v>133</v>
      </c>
      <c r="E105" s="198" t="s">
        <v>28</v>
      </c>
      <c r="F105" s="199" t="s">
        <v>435</v>
      </c>
      <c r="G105" s="197"/>
      <c r="H105" s="198" t="s">
        <v>28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133</v>
      </c>
      <c r="AU105" s="205" t="s">
        <v>84</v>
      </c>
      <c r="AV105" s="13" t="s">
        <v>82</v>
      </c>
      <c r="AW105" s="13" t="s">
        <v>35</v>
      </c>
      <c r="AX105" s="13" t="s">
        <v>74</v>
      </c>
      <c r="AY105" s="205" t="s">
        <v>119</v>
      </c>
    </row>
    <row r="106" spans="1:65" s="13" customFormat="1" ht="10.199999999999999">
      <c r="B106" s="196"/>
      <c r="C106" s="197"/>
      <c r="D106" s="189" t="s">
        <v>133</v>
      </c>
      <c r="E106" s="198" t="s">
        <v>28</v>
      </c>
      <c r="F106" s="199" t="s">
        <v>436</v>
      </c>
      <c r="G106" s="197"/>
      <c r="H106" s="198" t="s">
        <v>28</v>
      </c>
      <c r="I106" s="200"/>
      <c r="J106" s="197"/>
      <c r="K106" s="197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133</v>
      </c>
      <c r="AU106" s="205" t="s">
        <v>84</v>
      </c>
      <c r="AV106" s="13" t="s">
        <v>82</v>
      </c>
      <c r="AW106" s="13" t="s">
        <v>35</v>
      </c>
      <c r="AX106" s="13" t="s">
        <v>74</v>
      </c>
      <c r="AY106" s="205" t="s">
        <v>119</v>
      </c>
    </row>
    <row r="107" spans="1:65" s="13" customFormat="1" ht="10.199999999999999">
      <c r="B107" s="196"/>
      <c r="C107" s="197"/>
      <c r="D107" s="189" t="s">
        <v>133</v>
      </c>
      <c r="E107" s="198" t="s">
        <v>28</v>
      </c>
      <c r="F107" s="199" t="s">
        <v>437</v>
      </c>
      <c r="G107" s="197"/>
      <c r="H107" s="198" t="s">
        <v>28</v>
      </c>
      <c r="I107" s="200"/>
      <c r="J107" s="197"/>
      <c r="K107" s="197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133</v>
      </c>
      <c r="AU107" s="205" t="s">
        <v>84</v>
      </c>
      <c r="AV107" s="13" t="s">
        <v>82</v>
      </c>
      <c r="AW107" s="13" t="s">
        <v>35</v>
      </c>
      <c r="AX107" s="13" t="s">
        <v>74</v>
      </c>
      <c r="AY107" s="205" t="s">
        <v>119</v>
      </c>
    </row>
    <row r="108" spans="1:65" s="13" customFormat="1" ht="10.199999999999999">
      <c r="B108" s="196"/>
      <c r="C108" s="197"/>
      <c r="D108" s="189" t="s">
        <v>133</v>
      </c>
      <c r="E108" s="198" t="s">
        <v>28</v>
      </c>
      <c r="F108" s="199" t="s">
        <v>438</v>
      </c>
      <c r="G108" s="197"/>
      <c r="H108" s="198" t="s">
        <v>28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133</v>
      </c>
      <c r="AU108" s="205" t="s">
        <v>84</v>
      </c>
      <c r="AV108" s="13" t="s">
        <v>82</v>
      </c>
      <c r="AW108" s="13" t="s">
        <v>35</v>
      </c>
      <c r="AX108" s="13" t="s">
        <v>74</v>
      </c>
      <c r="AY108" s="205" t="s">
        <v>119</v>
      </c>
    </row>
    <row r="109" spans="1:65" s="13" customFormat="1" ht="10.199999999999999">
      <c r="B109" s="196"/>
      <c r="C109" s="197"/>
      <c r="D109" s="189" t="s">
        <v>133</v>
      </c>
      <c r="E109" s="198" t="s">
        <v>28</v>
      </c>
      <c r="F109" s="199" t="s">
        <v>439</v>
      </c>
      <c r="G109" s="197"/>
      <c r="H109" s="198" t="s">
        <v>28</v>
      </c>
      <c r="I109" s="200"/>
      <c r="J109" s="197"/>
      <c r="K109" s="197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133</v>
      </c>
      <c r="AU109" s="205" t="s">
        <v>84</v>
      </c>
      <c r="AV109" s="13" t="s">
        <v>82</v>
      </c>
      <c r="AW109" s="13" t="s">
        <v>35</v>
      </c>
      <c r="AX109" s="13" t="s">
        <v>74</v>
      </c>
      <c r="AY109" s="205" t="s">
        <v>119</v>
      </c>
    </row>
    <row r="110" spans="1:65" s="13" customFormat="1" ht="20.399999999999999">
      <c r="B110" s="196"/>
      <c r="C110" s="197"/>
      <c r="D110" s="189" t="s">
        <v>133</v>
      </c>
      <c r="E110" s="198" t="s">
        <v>28</v>
      </c>
      <c r="F110" s="199" t="s">
        <v>440</v>
      </c>
      <c r="G110" s="197"/>
      <c r="H110" s="198" t="s">
        <v>28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133</v>
      </c>
      <c r="AU110" s="205" t="s">
        <v>84</v>
      </c>
      <c r="AV110" s="13" t="s">
        <v>82</v>
      </c>
      <c r="AW110" s="13" t="s">
        <v>35</v>
      </c>
      <c r="AX110" s="13" t="s">
        <v>74</v>
      </c>
      <c r="AY110" s="205" t="s">
        <v>119</v>
      </c>
    </row>
    <row r="111" spans="1:65" s="13" customFormat="1" ht="20.399999999999999">
      <c r="B111" s="196"/>
      <c r="C111" s="197"/>
      <c r="D111" s="189" t="s">
        <v>133</v>
      </c>
      <c r="E111" s="198" t="s">
        <v>28</v>
      </c>
      <c r="F111" s="199" t="s">
        <v>441</v>
      </c>
      <c r="G111" s="197"/>
      <c r="H111" s="198" t="s">
        <v>28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133</v>
      </c>
      <c r="AU111" s="205" t="s">
        <v>84</v>
      </c>
      <c r="AV111" s="13" t="s">
        <v>82</v>
      </c>
      <c r="AW111" s="13" t="s">
        <v>35</v>
      </c>
      <c r="AX111" s="13" t="s">
        <v>74</v>
      </c>
      <c r="AY111" s="205" t="s">
        <v>119</v>
      </c>
    </row>
    <row r="112" spans="1:65" s="13" customFormat="1" ht="10.199999999999999">
      <c r="B112" s="196"/>
      <c r="C112" s="197"/>
      <c r="D112" s="189" t="s">
        <v>133</v>
      </c>
      <c r="E112" s="198" t="s">
        <v>28</v>
      </c>
      <c r="F112" s="199" t="s">
        <v>442</v>
      </c>
      <c r="G112" s="197"/>
      <c r="H112" s="198" t="s">
        <v>28</v>
      </c>
      <c r="I112" s="200"/>
      <c r="J112" s="197"/>
      <c r="K112" s="197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133</v>
      </c>
      <c r="AU112" s="205" t="s">
        <v>84</v>
      </c>
      <c r="AV112" s="13" t="s">
        <v>82</v>
      </c>
      <c r="AW112" s="13" t="s">
        <v>35</v>
      </c>
      <c r="AX112" s="13" t="s">
        <v>74</v>
      </c>
      <c r="AY112" s="205" t="s">
        <v>119</v>
      </c>
    </row>
    <row r="113" spans="1:65" s="13" customFormat="1" ht="10.199999999999999">
      <c r="B113" s="196"/>
      <c r="C113" s="197"/>
      <c r="D113" s="189" t="s">
        <v>133</v>
      </c>
      <c r="E113" s="198" t="s">
        <v>28</v>
      </c>
      <c r="F113" s="199" t="s">
        <v>443</v>
      </c>
      <c r="G113" s="197"/>
      <c r="H113" s="198" t="s">
        <v>28</v>
      </c>
      <c r="I113" s="200"/>
      <c r="J113" s="197"/>
      <c r="K113" s="197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133</v>
      </c>
      <c r="AU113" s="205" t="s">
        <v>84</v>
      </c>
      <c r="AV113" s="13" t="s">
        <v>82</v>
      </c>
      <c r="AW113" s="13" t="s">
        <v>35</v>
      </c>
      <c r="AX113" s="13" t="s">
        <v>74</v>
      </c>
      <c r="AY113" s="205" t="s">
        <v>119</v>
      </c>
    </row>
    <row r="114" spans="1:65" s="13" customFormat="1" ht="10.199999999999999">
      <c r="B114" s="196"/>
      <c r="C114" s="197"/>
      <c r="D114" s="189" t="s">
        <v>133</v>
      </c>
      <c r="E114" s="198" t="s">
        <v>28</v>
      </c>
      <c r="F114" s="199" t="s">
        <v>444</v>
      </c>
      <c r="G114" s="197"/>
      <c r="H114" s="198" t="s">
        <v>28</v>
      </c>
      <c r="I114" s="200"/>
      <c r="J114" s="197"/>
      <c r="K114" s="197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133</v>
      </c>
      <c r="AU114" s="205" t="s">
        <v>84</v>
      </c>
      <c r="AV114" s="13" t="s">
        <v>82</v>
      </c>
      <c r="AW114" s="13" t="s">
        <v>35</v>
      </c>
      <c r="AX114" s="13" t="s">
        <v>74</v>
      </c>
      <c r="AY114" s="205" t="s">
        <v>119</v>
      </c>
    </row>
    <row r="115" spans="1:65" s="13" customFormat="1" ht="10.199999999999999">
      <c r="B115" s="196"/>
      <c r="C115" s="197"/>
      <c r="D115" s="189" t="s">
        <v>133</v>
      </c>
      <c r="E115" s="198" t="s">
        <v>28</v>
      </c>
      <c r="F115" s="199" t="s">
        <v>445</v>
      </c>
      <c r="G115" s="197"/>
      <c r="H115" s="198" t="s">
        <v>28</v>
      </c>
      <c r="I115" s="200"/>
      <c r="J115" s="197"/>
      <c r="K115" s="197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133</v>
      </c>
      <c r="AU115" s="205" t="s">
        <v>84</v>
      </c>
      <c r="AV115" s="13" t="s">
        <v>82</v>
      </c>
      <c r="AW115" s="13" t="s">
        <v>35</v>
      </c>
      <c r="AX115" s="13" t="s">
        <v>74</v>
      </c>
      <c r="AY115" s="205" t="s">
        <v>119</v>
      </c>
    </row>
    <row r="116" spans="1:65" s="14" customFormat="1" ht="10.199999999999999">
      <c r="B116" s="206"/>
      <c r="C116" s="207"/>
      <c r="D116" s="189" t="s">
        <v>133</v>
      </c>
      <c r="E116" s="208" t="s">
        <v>28</v>
      </c>
      <c r="F116" s="209" t="s">
        <v>82</v>
      </c>
      <c r="G116" s="207"/>
      <c r="H116" s="210">
        <v>1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133</v>
      </c>
      <c r="AU116" s="216" t="s">
        <v>84</v>
      </c>
      <c r="AV116" s="14" t="s">
        <v>84</v>
      </c>
      <c r="AW116" s="14" t="s">
        <v>35</v>
      </c>
      <c r="AX116" s="14" t="s">
        <v>82</v>
      </c>
      <c r="AY116" s="216" t="s">
        <v>119</v>
      </c>
    </row>
    <row r="117" spans="1:65" s="2" customFormat="1" ht="16.5" customHeight="1">
      <c r="A117" s="36"/>
      <c r="B117" s="37"/>
      <c r="C117" s="176" t="s">
        <v>127</v>
      </c>
      <c r="D117" s="176" t="s">
        <v>122</v>
      </c>
      <c r="E117" s="177" t="s">
        <v>446</v>
      </c>
      <c r="F117" s="178" t="s">
        <v>447</v>
      </c>
      <c r="G117" s="179" t="s">
        <v>429</v>
      </c>
      <c r="H117" s="180">
        <v>1</v>
      </c>
      <c r="I117" s="181"/>
      <c r="J117" s="182">
        <f>ROUND(I117*H117,2)</f>
        <v>0</v>
      </c>
      <c r="K117" s="178" t="s">
        <v>28</v>
      </c>
      <c r="L117" s="41"/>
      <c r="M117" s="183" t="s">
        <v>28</v>
      </c>
      <c r="N117" s="184" t="s">
        <v>47</v>
      </c>
      <c r="O117" s="67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430</v>
      </c>
      <c r="AT117" s="187" t="s">
        <v>122</v>
      </c>
      <c r="AU117" s="187" t="s">
        <v>84</v>
      </c>
      <c r="AY117" s="19" t="s">
        <v>119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127</v>
      </c>
      <c r="BK117" s="188">
        <f>ROUND(I117*H117,2)</f>
        <v>0</v>
      </c>
      <c r="BL117" s="19" t="s">
        <v>430</v>
      </c>
      <c r="BM117" s="187" t="s">
        <v>448</v>
      </c>
    </row>
    <row r="118" spans="1:65" s="2" customFormat="1" ht="10.199999999999999">
      <c r="A118" s="36"/>
      <c r="B118" s="37"/>
      <c r="C118" s="38"/>
      <c r="D118" s="189" t="s">
        <v>129</v>
      </c>
      <c r="E118" s="38"/>
      <c r="F118" s="190" t="s">
        <v>447</v>
      </c>
      <c r="G118" s="38"/>
      <c r="H118" s="38"/>
      <c r="I118" s="191"/>
      <c r="J118" s="38"/>
      <c r="K118" s="38"/>
      <c r="L118" s="41"/>
      <c r="M118" s="192"/>
      <c r="N118" s="193"/>
      <c r="O118" s="67"/>
      <c r="P118" s="67"/>
      <c r="Q118" s="67"/>
      <c r="R118" s="67"/>
      <c r="S118" s="67"/>
      <c r="T118" s="68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129</v>
      </c>
      <c r="AU118" s="19" t="s">
        <v>84</v>
      </c>
    </row>
    <row r="119" spans="1:65" s="13" customFormat="1" ht="10.199999999999999">
      <c r="B119" s="196"/>
      <c r="C119" s="197"/>
      <c r="D119" s="189" t="s">
        <v>133</v>
      </c>
      <c r="E119" s="198" t="s">
        <v>28</v>
      </c>
      <c r="F119" s="199" t="s">
        <v>449</v>
      </c>
      <c r="G119" s="197"/>
      <c r="H119" s="198" t="s">
        <v>28</v>
      </c>
      <c r="I119" s="200"/>
      <c r="J119" s="197"/>
      <c r="K119" s="197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133</v>
      </c>
      <c r="AU119" s="205" t="s">
        <v>84</v>
      </c>
      <c r="AV119" s="13" t="s">
        <v>82</v>
      </c>
      <c r="AW119" s="13" t="s">
        <v>35</v>
      </c>
      <c r="AX119" s="13" t="s">
        <v>74</v>
      </c>
      <c r="AY119" s="205" t="s">
        <v>119</v>
      </c>
    </row>
    <row r="120" spans="1:65" s="14" customFormat="1" ht="10.199999999999999">
      <c r="B120" s="206"/>
      <c r="C120" s="207"/>
      <c r="D120" s="189" t="s">
        <v>133</v>
      </c>
      <c r="E120" s="208" t="s">
        <v>28</v>
      </c>
      <c r="F120" s="209" t="s">
        <v>82</v>
      </c>
      <c r="G120" s="207"/>
      <c r="H120" s="210">
        <v>1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133</v>
      </c>
      <c r="AU120" s="216" t="s">
        <v>84</v>
      </c>
      <c r="AV120" s="14" t="s">
        <v>84</v>
      </c>
      <c r="AW120" s="14" t="s">
        <v>35</v>
      </c>
      <c r="AX120" s="14" t="s">
        <v>82</v>
      </c>
      <c r="AY120" s="216" t="s">
        <v>119</v>
      </c>
    </row>
    <row r="121" spans="1:65" s="12" customFormat="1" ht="22.8" customHeight="1">
      <c r="B121" s="160"/>
      <c r="C121" s="161"/>
      <c r="D121" s="162" t="s">
        <v>73</v>
      </c>
      <c r="E121" s="174" t="s">
        <v>450</v>
      </c>
      <c r="F121" s="174" t="s">
        <v>451</v>
      </c>
      <c r="G121" s="161"/>
      <c r="H121" s="161"/>
      <c r="I121" s="164"/>
      <c r="J121" s="175">
        <f>BK121</f>
        <v>0</v>
      </c>
      <c r="K121" s="161"/>
      <c r="L121" s="166"/>
      <c r="M121" s="167"/>
      <c r="N121" s="168"/>
      <c r="O121" s="168"/>
      <c r="P121" s="169">
        <f>SUM(P122:P127)</f>
        <v>0</v>
      </c>
      <c r="Q121" s="168"/>
      <c r="R121" s="169">
        <f>SUM(R122:R127)</f>
        <v>0</v>
      </c>
      <c r="S121" s="168"/>
      <c r="T121" s="170">
        <f>SUM(T122:T127)</f>
        <v>0</v>
      </c>
      <c r="AR121" s="171" t="s">
        <v>127</v>
      </c>
      <c r="AT121" s="172" t="s">
        <v>73</v>
      </c>
      <c r="AU121" s="172" t="s">
        <v>82</v>
      </c>
      <c r="AY121" s="171" t="s">
        <v>119</v>
      </c>
      <c r="BK121" s="173">
        <f>SUM(BK122:BK127)</f>
        <v>0</v>
      </c>
    </row>
    <row r="122" spans="1:65" s="2" customFormat="1" ht="16.5" customHeight="1">
      <c r="A122" s="36"/>
      <c r="B122" s="37"/>
      <c r="C122" s="176" t="s">
        <v>162</v>
      </c>
      <c r="D122" s="176" t="s">
        <v>122</v>
      </c>
      <c r="E122" s="177" t="s">
        <v>452</v>
      </c>
      <c r="F122" s="178" t="s">
        <v>453</v>
      </c>
      <c r="G122" s="179" t="s">
        <v>454</v>
      </c>
      <c r="H122" s="180">
        <v>1</v>
      </c>
      <c r="I122" s="181"/>
      <c r="J122" s="182">
        <f>ROUND(I122*H122,2)</f>
        <v>0</v>
      </c>
      <c r="K122" s="178" t="s">
        <v>28</v>
      </c>
      <c r="L122" s="41"/>
      <c r="M122" s="183" t="s">
        <v>28</v>
      </c>
      <c r="N122" s="184" t="s">
        <v>47</v>
      </c>
      <c r="O122" s="67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455</v>
      </c>
      <c r="AT122" s="187" t="s">
        <v>122</v>
      </c>
      <c r="AU122" s="187" t="s">
        <v>84</v>
      </c>
      <c r="AY122" s="19" t="s">
        <v>119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127</v>
      </c>
      <c r="BK122" s="188">
        <f>ROUND(I122*H122,2)</f>
        <v>0</v>
      </c>
      <c r="BL122" s="19" t="s">
        <v>455</v>
      </c>
      <c r="BM122" s="187" t="s">
        <v>456</v>
      </c>
    </row>
    <row r="123" spans="1:65" s="2" customFormat="1" ht="19.2">
      <c r="A123" s="36"/>
      <c r="B123" s="37"/>
      <c r="C123" s="38"/>
      <c r="D123" s="189" t="s">
        <v>129</v>
      </c>
      <c r="E123" s="38"/>
      <c r="F123" s="190" t="s">
        <v>457</v>
      </c>
      <c r="G123" s="38"/>
      <c r="H123" s="38"/>
      <c r="I123" s="191"/>
      <c r="J123" s="38"/>
      <c r="K123" s="38"/>
      <c r="L123" s="41"/>
      <c r="M123" s="192"/>
      <c r="N123" s="193"/>
      <c r="O123" s="67"/>
      <c r="P123" s="67"/>
      <c r="Q123" s="67"/>
      <c r="R123" s="67"/>
      <c r="S123" s="67"/>
      <c r="T123" s="68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129</v>
      </c>
      <c r="AU123" s="19" t="s">
        <v>84</v>
      </c>
    </row>
    <row r="124" spans="1:65" s="2" customFormat="1" ht="24.15" customHeight="1">
      <c r="A124" s="36"/>
      <c r="B124" s="37"/>
      <c r="C124" s="176" t="s">
        <v>160</v>
      </c>
      <c r="D124" s="176" t="s">
        <v>122</v>
      </c>
      <c r="E124" s="177" t="s">
        <v>458</v>
      </c>
      <c r="F124" s="178" t="s">
        <v>459</v>
      </c>
      <c r="G124" s="179" t="s">
        <v>454</v>
      </c>
      <c r="H124" s="180">
        <v>1</v>
      </c>
      <c r="I124" s="181"/>
      <c r="J124" s="182">
        <f>ROUND(I124*H124,2)</f>
        <v>0</v>
      </c>
      <c r="K124" s="178" t="s">
        <v>28</v>
      </c>
      <c r="L124" s="41"/>
      <c r="M124" s="183" t="s">
        <v>28</v>
      </c>
      <c r="N124" s="184" t="s">
        <v>47</v>
      </c>
      <c r="O124" s="67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455</v>
      </c>
      <c r="AT124" s="187" t="s">
        <v>122</v>
      </c>
      <c r="AU124" s="187" t="s">
        <v>84</v>
      </c>
      <c r="AY124" s="19" t="s">
        <v>119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127</v>
      </c>
      <c r="BK124" s="188">
        <f>ROUND(I124*H124,2)</f>
        <v>0</v>
      </c>
      <c r="BL124" s="19" t="s">
        <v>455</v>
      </c>
      <c r="BM124" s="187" t="s">
        <v>460</v>
      </c>
    </row>
    <row r="125" spans="1:65" s="2" customFormat="1" ht="19.2">
      <c r="A125" s="36"/>
      <c r="B125" s="37"/>
      <c r="C125" s="38"/>
      <c r="D125" s="189" t="s">
        <v>129</v>
      </c>
      <c r="E125" s="38"/>
      <c r="F125" s="190" t="s">
        <v>459</v>
      </c>
      <c r="G125" s="38"/>
      <c r="H125" s="38"/>
      <c r="I125" s="191"/>
      <c r="J125" s="38"/>
      <c r="K125" s="38"/>
      <c r="L125" s="41"/>
      <c r="M125" s="192"/>
      <c r="N125" s="193"/>
      <c r="O125" s="67"/>
      <c r="P125" s="67"/>
      <c r="Q125" s="67"/>
      <c r="R125" s="67"/>
      <c r="S125" s="67"/>
      <c r="T125" s="68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129</v>
      </c>
      <c r="AU125" s="19" t="s">
        <v>84</v>
      </c>
    </row>
    <row r="126" spans="1:65" s="2" customFormat="1" ht="16.5" customHeight="1">
      <c r="A126" s="36"/>
      <c r="B126" s="37"/>
      <c r="C126" s="176" t="s">
        <v>178</v>
      </c>
      <c r="D126" s="176" t="s">
        <v>122</v>
      </c>
      <c r="E126" s="177" t="s">
        <v>461</v>
      </c>
      <c r="F126" s="178" t="s">
        <v>462</v>
      </c>
      <c r="G126" s="179" t="s">
        <v>429</v>
      </c>
      <c r="H126" s="180">
        <v>1</v>
      </c>
      <c r="I126" s="181"/>
      <c r="J126" s="182">
        <f>ROUND(I126*H126,2)</f>
        <v>0</v>
      </c>
      <c r="K126" s="178" t="s">
        <v>28</v>
      </c>
      <c r="L126" s="41"/>
      <c r="M126" s="183" t="s">
        <v>28</v>
      </c>
      <c r="N126" s="184" t="s">
        <v>47</v>
      </c>
      <c r="O126" s="67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430</v>
      </c>
      <c r="AT126" s="187" t="s">
        <v>122</v>
      </c>
      <c r="AU126" s="187" t="s">
        <v>84</v>
      </c>
      <c r="AY126" s="19" t="s">
        <v>119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127</v>
      </c>
      <c r="BK126" s="188">
        <f>ROUND(I126*H126,2)</f>
        <v>0</v>
      </c>
      <c r="BL126" s="19" t="s">
        <v>430</v>
      </c>
      <c r="BM126" s="187" t="s">
        <v>463</v>
      </c>
    </row>
    <row r="127" spans="1:65" s="2" customFormat="1" ht="10.199999999999999">
      <c r="A127" s="36"/>
      <c r="B127" s="37"/>
      <c r="C127" s="38"/>
      <c r="D127" s="189" t="s">
        <v>129</v>
      </c>
      <c r="E127" s="38"/>
      <c r="F127" s="190" t="s">
        <v>462</v>
      </c>
      <c r="G127" s="38"/>
      <c r="H127" s="38"/>
      <c r="I127" s="191"/>
      <c r="J127" s="38"/>
      <c r="K127" s="38"/>
      <c r="L127" s="41"/>
      <c r="M127" s="192"/>
      <c r="N127" s="193"/>
      <c r="O127" s="67"/>
      <c r="P127" s="67"/>
      <c r="Q127" s="67"/>
      <c r="R127" s="67"/>
      <c r="S127" s="67"/>
      <c r="T127" s="68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129</v>
      </c>
      <c r="AU127" s="19" t="s">
        <v>84</v>
      </c>
    </row>
    <row r="128" spans="1:65" s="12" customFormat="1" ht="22.8" customHeight="1">
      <c r="B128" s="160"/>
      <c r="C128" s="161"/>
      <c r="D128" s="162" t="s">
        <v>73</v>
      </c>
      <c r="E128" s="174" t="s">
        <v>464</v>
      </c>
      <c r="F128" s="174" t="s">
        <v>465</v>
      </c>
      <c r="G128" s="161"/>
      <c r="H128" s="161"/>
      <c r="I128" s="164"/>
      <c r="J128" s="175">
        <f>BK128</f>
        <v>0</v>
      </c>
      <c r="K128" s="161"/>
      <c r="L128" s="166"/>
      <c r="M128" s="167"/>
      <c r="N128" s="168"/>
      <c r="O128" s="168"/>
      <c r="P128" s="169">
        <f>SUM(P129:P144)</f>
        <v>0</v>
      </c>
      <c r="Q128" s="168"/>
      <c r="R128" s="169">
        <f>SUM(R129:R144)</f>
        <v>0</v>
      </c>
      <c r="S128" s="168"/>
      <c r="T128" s="170">
        <f>SUM(T129:T144)</f>
        <v>0</v>
      </c>
      <c r="AR128" s="171" t="s">
        <v>127</v>
      </c>
      <c r="AT128" s="172" t="s">
        <v>73</v>
      </c>
      <c r="AU128" s="172" t="s">
        <v>82</v>
      </c>
      <c r="AY128" s="171" t="s">
        <v>119</v>
      </c>
      <c r="BK128" s="173">
        <f>SUM(BK129:BK144)</f>
        <v>0</v>
      </c>
    </row>
    <row r="129" spans="1:65" s="2" customFormat="1" ht="21.75" customHeight="1">
      <c r="A129" s="36"/>
      <c r="B129" s="37"/>
      <c r="C129" s="176" t="s">
        <v>186</v>
      </c>
      <c r="D129" s="176" t="s">
        <v>122</v>
      </c>
      <c r="E129" s="177" t="s">
        <v>466</v>
      </c>
      <c r="F129" s="178" t="s">
        <v>467</v>
      </c>
      <c r="G129" s="179" t="s">
        <v>429</v>
      </c>
      <c r="H129" s="180">
        <v>1</v>
      </c>
      <c r="I129" s="181"/>
      <c r="J129" s="182">
        <f>ROUND(I129*H129,2)</f>
        <v>0</v>
      </c>
      <c r="K129" s="178" t="s">
        <v>28</v>
      </c>
      <c r="L129" s="41"/>
      <c r="M129" s="183" t="s">
        <v>28</v>
      </c>
      <c r="N129" s="184" t="s">
        <v>47</v>
      </c>
      <c r="O129" s="67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468</v>
      </c>
      <c r="AT129" s="187" t="s">
        <v>122</v>
      </c>
      <c r="AU129" s="187" t="s">
        <v>84</v>
      </c>
      <c r="AY129" s="19" t="s">
        <v>119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127</v>
      </c>
      <c r="BK129" s="188">
        <f>ROUND(I129*H129,2)</f>
        <v>0</v>
      </c>
      <c r="BL129" s="19" t="s">
        <v>468</v>
      </c>
      <c r="BM129" s="187" t="s">
        <v>469</v>
      </c>
    </row>
    <row r="130" spans="1:65" s="2" customFormat="1" ht="10.199999999999999">
      <c r="A130" s="36"/>
      <c r="B130" s="37"/>
      <c r="C130" s="38"/>
      <c r="D130" s="189" t="s">
        <v>129</v>
      </c>
      <c r="E130" s="38"/>
      <c r="F130" s="190" t="s">
        <v>470</v>
      </c>
      <c r="G130" s="38"/>
      <c r="H130" s="38"/>
      <c r="I130" s="191"/>
      <c r="J130" s="38"/>
      <c r="K130" s="38"/>
      <c r="L130" s="41"/>
      <c r="M130" s="192"/>
      <c r="N130" s="193"/>
      <c r="O130" s="67"/>
      <c r="P130" s="67"/>
      <c r="Q130" s="67"/>
      <c r="R130" s="67"/>
      <c r="S130" s="67"/>
      <c r="T130" s="68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129</v>
      </c>
      <c r="AU130" s="19" t="s">
        <v>84</v>
      </c>
    </row>
    <row r="131" spans="1:65" s="13" customFormat="1" ht="10.199999999999999">
      <c r="B131" s="196"/>
      <c r="C131" s="197"/>
      <c r="D131" s="189" t="s">
        <v>133</v>
      </c>
      <c r="E131" s="198" t="s">
        <v>28</v>
      </c>
      <c r="F131" s="199" t="s">
        <v>471</v>
      </c>
      <c r="G131" s="197"/>
      <c r="H131" s="198" t="s">
        <v>28</v>
      </c>
      <c r="I131" s="200"/>
      <c r="J131" s="197"/>
      <c r="K131" s="197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133</v>
      </c>
      <c r="AU131" s="205" t="s">
        <v>84</v>
      </c>
      <c r="AV131" s="13" t="s">
        <v>82</v>
      </c>
      <c r="AW131" s="13" t="s">
        <v>35</v>
      </c>
      <c r="AX131" s="13" t="s">
        <v>74</v>
      </c>
      <c r="AY131" s="205" t="s">
        <v>119</v>
      </c>
    </row>
    <row r="132" spans="1:65" s="14" customFormat="1" ht="10.199999999999999">
      <c r="B132" s="206"/>
      <c r="C132" s="207"/>
      <c r="D132" s="189" t="s">
        <v>133</v>
      </c>
      <c r="E132" s="208" t="s">
        <v>28</v>
      </c>
      <c r="F132" s="209" t="s">
        <v>82</v>
      </c>
      <c r="G132" s="207"/>
      <c r="H132" s="210">
        <v>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133</v>
      </c>
      <c r="AU132" s="216" t="s">
        <v>84</v>
      </c>
      <c r="AV132" s="14" t="s">
        <v>84</v>
      </c>
      <c r="AW132" s="14" t="s">
        <v>35</v>
      </c>
      <c r="AX132" s="14" t="s">
        <v>82</v>
      </c>
      <c r="AY132" s="216" t="s">
        <v>119</v>
      </c>
    </row>
    <row r="133" spans="1:65" s="2" customFormat="1" ht="16.5" customHeight="1">
      <c r="A133" s="36"/>
      <c r="B133" s="37"/>
      <c r="C133" s="176" t="s">
        <v>193</v>
      </c>
      <c r="D133" s="176" t="s">
        <v>122</v>
      </c>
      <c r="E133" s="177" t="s">
        <v>472</v>
      </c>
      <c r="F133" s="178" t="s">
        <v>473</v>
      </c>
      <c r="G133" s="179" t="s">
        <v>429</v>
      </c>
      <c r="H133" s="180">
        <v>1</v>
      </c>
      <c r="I133" s="181"/>
      <c r="J133" s="182">
        <f>ROUND(I133*H133,2)</f>
        <v>0</v>
      </c>
      <c r="K133" s="178" t="s">
        <v>28</v>
      </c>
      <c r="L133" s="41"/>
      <c r="M133" s="183" t="s">
        <v>28</v>
      </c>
      <c r="N133" s="184" t="s">
        <v>47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468</v>
      </c>
      <c r="AT133" s="187" t="s">
        <v>122</v>
      </c>
      <c r="AU133" s="187" t="s">
        <v>84</v>
      </c>
      <c r="AY133" s="19" t="s">
        <v>119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127</v>
      </c>
      <c r="BK133" s="188">
        <f>ROUND(I133*H133,2)</f>
        <v>0</v>
      </c>
      <c r="BL133" s="19" t="s">
        <v>468</v>
      </c>
      <c r="BM133" s="187" t="s">
        <v>474</v>
      </c>
    </row>
    <row r="134" spans="1:65" s="2" customFormat="1" ht="10.199999999999999">
      <c r="A134" s="36"/>
      <c r="B134" s="37"/>
      <c r="C134" s="38"/>
      <c r="D134" s="189" t="s">
        <v>129</v>
      </c>
      <c r="E134" s="38"/>
      <c r="F134" s="190" t="s">
        <v>473</v>
      </c>
      <c r="G134" s="38"/>
      <c r="H134" s="38"/>
      <c r="I134" s="191"/>
      <c r="J134" s="38"/>
      <c r="K134" s="38"/>
      <c r="L134" s="41"/>
      <c r="M134" s="192"/>
      <c r="N134" s="193"/>
      <c r="O134" s="67"/>
      <c r="P134" s="67"/>
      <c r="Q134" s="67"/>
      <c r="R134" s="67"/>
      <c r="S134" s="67"/>
      <c r="T134" s="68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129</v>
      </c>
      <c r="AU134" s="19" t="s">
        <v>84</v>
      </c>
    </row>
    <row r="135" spans="1:65" s="13" customFormat="1" ht="10.199999999999999">
      <c r="B135" s="196"/>
      <c r="C135" s="197"/>
      <c r="D135" s="189" t="s">
        <v>133</v>
      </c>
      <c r="E135" s="198" t="s">
        <v>28</v>
      </c>
      <c r="F135" s="199" t="s">
        <v>475</v>
      </c>
      <c r="G135" s="197"/>
      <c r="H135" s="198" t="s">
        <v>28</v>
      </c>
      <c r="I135" s="200"/>
      <c r="J135" s="197"/>
      <c r="K135" s="197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133</v>
      </c>
      <c r="AU135" s="205" t="s">
        <v>84</v>
      </c>
      <c r="AV135" s="13" t="s">
        <v>82</v>
      </c>
      <c r="AW135" s="13" t="s">
        <v>35</v>
      </c>
      <c r="AX135" s="13" t="s">
        <v>74</v>
      </c>
      <c r="AY135" s="205" t="s">
        <v>119</v>
      </c>
    </row>
    <row r="136" spans="1:65" s="13" customFormat="1" ht="10.199999999999999">
      <c r="B136" s="196"/>
      <c r="C136" s="197"/>
      <c r="D136" s="189" t="s">
        <v>133</v>
      </c>
      <c r="E136" s="198" t="s">
        <v>28</v>
      </c>
      <c r="F136" s="199" t="s">
        <v>476</v>
      </c>
      <c r="G136" s="197"/>
      <c r="H136" s="198" t="s">
        <v>28</v>
      </c>
      <c r="I136" s="200"/>
      <c r="J136" s="197"/>
      <c r="K136" s="197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133</v>
      </c>
      <c r="AU136" s="205" t="s">
        <v>84</v>
      </c>
      <c r="AV136" s="13" t="s">
        <v>82</v>
      </c>
      <c r="AW136" s="13" t="s">
        <v>35</v>
      </c>
      <c r="AX136" s="13" t="s">
        <v>74</v>
      </c>
      <c r="AY136" s="205" t="s">
        <v>119</v>
      </c>
    </row>
    <row r="137" spans="1:65" s="13" customFormat="1" ht="10.199999999999999">
      <c r="B137" s="196"/>
      <c r="C137" s="197"/>
      <c r="D137" s="189" t="s">
        <v>133</v>
      </c>
      <c r="E137" s="198" t="s">
        <v>28</v>
      </c>
      <c r="F137" s="199" t="s">
        <v>477</v>
      </c>
      <c r="G137" s="197"/>
      <c r="H137" s="198" t="s">
        <v>28</v>
      </c>
      <c r="I137" s="200"/>
      <c r="J137" s="197"/>
      <c r="K137" s="197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133</v>
      </c>
      <c r="AU137" s="205" t="s">
        <v>84</v>
      </c>
      <c r="AV137" s="13" t="s">
        <v>82</v>
      </c>
      <c r="AW137" s="13" t="s">
        <v>35</v>
      </c>
      <c r="AX137" s="13" t="s">
        <v>74</v>
      </c>
      <c r="AY137" s="205" t="s">
        <v>119</v>
      </c>
    </row>
    <row r="138" spans="1:65" s="14" customFormat="1" ht="10.199999999999999">
      <c r="B138" s="206"/>
      <c r="C138" s="207"/>
      <c r="D138" s="189" t="s">
        <v>133</v>
      </c>
      <c r="E138" s="208" t="s">
        <v>28</v>
      </c>
      <c r="F138" s="209" t="s">
        <v>82</v>
      </c>
      <c r="G138" s="207"/>
      <c r="H138" s="210">
        <v>1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133</v>
      </c>
      <c r="AU138" s="216" t="s">
        <v>84</v>
      </c>
      <c r="AV138" s="14" t="s">
        <v>84</v>
      </c>
      <c r="AW138" s="14" t="s">
        <v>35</v>
      </c>
      <c r="AX138" s="14" t="s">
        <v>82</v>
      </c>
      <c r="AY138" s="216" t="s">
        <v>119</v>
      </c>
    </row>
    <row r="139" spans="1:65" s="2" customFormat="1" ht="16.5" customHeight="1">
      <c r="A139" s="36"/>
      <c r="B139" s="37"/>
      <c r="C139" s="176" t="s">
        <v>201</v>
      </c>
      <c r="D139" s="176" t="s">
        <v>122</v>
      </c>
      <c r="E139" s="177" t="s">
        <v>478</v>
      </c>
      <c r="F139" s="178" t="s">
        <v>479</v>
      </c>
      <c r="G139" s="179" t="s">
        <v>429</v>
      </c>
      <c r="H139" s="180">
        <v>1</v>
      </c>
      <c r="I139" s="181"/>
      <c r="J139" s="182">
        <f>ROUND(I139*H139,2)</f>
        <v>0</v>
      </c>
      <c r="K139" s="178" t="s">
        <v>28</v>
      </c>
      <c r="L139" s="41"/>
      <c r="M139" s="183" t="s">
        <v>28</v>
      </c>
      <c r="N139" s="184" t="s">
        <v>47</v>
      </c>
      <c r="O139" s="67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468</v>
      </c>
      <c r="AT139" s="187" t="s">
        <v>122</v>
      </c>
      <c r="AU139" s="187" t="s">
        <v>84</v>
      </c>
      <c r="AY139" s="19" t="s">
        <v>119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127</v>
      </c>
      <c r="BK139" s="188">
        <f>ROUND(I139*H139,2)</f>
        <v>0</v>
      </c>
      <c r="BL139" s="19" t="s">
        <v>468</v>
      </c>
      <c r="BM139" s="187" t="s">
        <v>480</v>
      </c>
    </row>
    <row r="140" spans="1:65" s="2" customFormat="1" ht="10.199999999999999">
      <c r="A140" s="36"/>
      <c r="B140" s="37"/>
      <c r="C140" s="38"/>
      <c r="D140" s="189" t="s">
        <v>129</v>
      </c>
      <c r="E140" s="38"/>
      <c r="F140" s="190" t="s">
        <v>479</v>
      </c>
      <c r="G140" s="38"/>
      <c r="H140" s="38"/>
      <c r="I140" s="191"/>
      <c r="J140" s="38"/>
      <c r="K140" s="38"/>
      <c r="L140" s="41"/>
      <c r="M140" s="192"/>
      <c r="N140" s="193"/>
      <c r="O140" s="67"/>
      <c r="P140" s="67"/>
      <c r="Q140" s="67"/>
      <c r="R140" s="67"/>
      <c r="S140" s="67"/>
      <c r="T140" s="68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129</v>
      </c>
      <c r="AU140" s="19" t="s">
        <v>84</v>
      </c>
    </row>
    <row r="141" spans="1:65" s="2" customFormat="1" ht="16.5" customHeight="1">
      <c r="A141" s="36"/>
      <c r="B141" s="37"/>
      <c r="C141" s="176" t="s">
        <v>211</v>
      </c>
      <c r="D141" s="176" t="s">
        <v>122</v>
      </c>
      <c r="E141" s="177" t="s">
        <v>481</v>
      </c>
      <c r="F141" s="178" t="s">
        <v>482</v>
      </c>
      <c r="G141" s="179" t="s">
        <v>429</v>
      </c>
      <c r="H141" s="180">
        <v>1</v>
      </c>
      <c r="I141" s="181"/>
      <c r="J141" s="182">
        <f>ROUND(I141*H141,2)</f>
        <v>0</v>
      </c>
      <c r="K141" s="178" t="s">
        <v>28</v>
      </c>
      <c r="L141" s="41"/>
      <c r="M141" s="183" t="s">
        <v>28</v>
      </c>
      <c r="N141" s="184" t="s">
        <v>47</v>
      </c>
      <c r="O141" s="67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468</v>
      </c>
      <c r="AT141" s="187" t="s">
        <v>122</v>
      </c>
      <c r="AU141" s="187" t="s">
        <v>84</v>
      </c>
      <c r="AY141" s="19" t="s">
        <v>119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127</v>
      </c>
      <c r="BK141" s="188">
        <f>ROUND(I141*H141,2)</f>
        <v>0</v>
      </c>
      <c r="BL141" s="19" t="s">
        <v>468</v>
      </c>
      <c r="BM141" s="187" t="s">
        <v>483</v>
      </c>
    </row>
    <row r="142" spans="1:65" s="2" customFormat="1" ht="10.199999999999999">
      <c r="A142" s="36"/>
      <c r="B142" s="37"/>
      <c r="C142" s="38"/>
      <c r="D142" s="189" t="s">
        <v>129</v>
      </c>
      <c r="E142" s="38"/>
      <c r="F142" s="190" t="s">
        <v>482</v>
      </c>
      <c r="G142" s="38"/>
      <c r="H142" s="38"/>
      <c r="I142" s="191"/>
      <c r="J142" s="38"/>
      <c r="K142" s="38"/>
      <c r="L142" s="41"/>
      <c r="M142" s="192"/>
      <c r="N142" s="193"/>
      <c r="O142" s="67"/>
      <c r="P142" s="67"/>
      <c r="Q142" s="67"/>
      <c r="R142" s="67"/>
      <c r="S142" s="67"/>
      <c r="T142" s="6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129</v>
      </c>
      <c r="AU142" s="19" t="s">
        <v>84</v>
      </c>
    </row>
    <row r="143" spans="1:65" s="13" customFormat="1" ht="10.199999999999999">
      <c r="B143" s="196"/>
      <c r="C143" s="197"/>
      <c r="D143" s="189" t="s">
        <v>133</v>
      </c>
      <c r="E143" s="198" t="s">
        <v>28</v>
      </c>
      <c r="F143" s="199" t="s">
        <v>484</v>
      </c>
      <c r="G143" s="197"/>
      <c r="H143" s="198" t="s">
        <v>28</v>
      </c>
      <c r="I143" s="200"/>
      <c r="J143" s="197"/>
      <c r="K143" s="197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133</v>
      </c>
      <c r="AU143" s="205" t="s">
        <v>84</v>
      </c>
      <c r="AV143" s="13" t="s">
        <v>82</v>
      </c>
      <c r="AW143" s="13" t="s">
        <v>35</v>
      </c>
      <c r="AX143" s="13" t="s">
        <v>74</v>
      </c>
      <c r="AY143" s="205" t="s">
        <v>119</v>
      </c>
    </row>
    <row r="144" spans="1:65" s="14" customFormat="1" ht="10.199999999999999">
      <c r="B144" s="206"/>
      <c r="C144" s="207"/>
      <c r="D144" s="189" t="s">
        <v>133</v>
      </c>
      <c r="E144" s="208" t="s">
        <v>28</v>
      </c>
      <c r="F144" s="209" t="s">
        <v>82</v>
      </c>
      <c r="G144" s="207"/>
      <c r="H144" s="210">
        <v>1</v>
      </c>
      <c r="I144" s="211"/>
      <c r="J144" s="207"/>
      <c r="K144" s="207"/>
      <c r="L144" s="212"/>
      <c r="M144" s="242"/>
      <c r="N144" s="243"/>
      <c r="O144" s="243"/>
      <c r="P144" s="243"/>
      <c r="Q144" s="243"/>
      <c r="R144" s="243"/>
      <c r="S144" s="243"/>
      <c r="T144" s="244"/>
      <c r="AT144" s="216" t="s">
        <v>133</v>
      </c>
      <c r="AU144" s="216" t="s">
        <v>84</v>
      </c>
      <c r="AV144" s="14" t="s">
        <v>84</v>
      </c>
      <c r="AW144" s="14" t="s">
        <v>35</v>
      </c>
      <c r="AX144" s="14" t="s">
        <v>82</v>
      </c>
      <c r="AY144" s="216" t="s">
        <v>119</v>
      </c>
    </row>
    <row r="145" spans="1:31" s="2" customFormat="1" ht="6.9" customHeight="1">
      <c r="A145" s="36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41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algorithmName="SHA-512" hashValue="NZ9wZDSP4KBjWKSOVDuRYsOQXFjFz9gVO/Xjw9kVDJlmt5/5GHmfs8xHLtUl3SWwDZZ4e/ojiuZCqEnYe7mzIA==" saltValue="61s//wfdsPZPzMCASbafeCd0yz3r2Y5Ra1e7U3PnFQ+gL/N2qX+yEHhQ8L7VS4Yd7IXfLayUquAMLErkV197Dw==" spinCount="100000" sheet="1" objects="1" scenarios="1" formatColumns="0" formatRows="0" autoFilter="0"/>
  <autoFilter ref="C84:K14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245" customWidth="1"/>
    <col min="2" max="2" width="1.7109375" style="245" customWidth="1"/>
    <col min="3" max="4" width="5" style="245" customWidth="1"/>
    <col min="5" max="5" width="11.7109375" style="245" customWidth="1"/>
    <col min="6" max="6" width="9.140625" style="245" customWidth="1"/>
    <col min="7" max="7" width="5" style="245" customWidth="1"/>
    <col min="8" max="8" width="77.85546875" style="245" customWidth="1"/>
    <col min="9" max="10" width="20" style="245" customWidth="1"/>
    <col min="11" max="11" width="1.710937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84" t="s">
        <v>485</v>
      </c>
      <c r="D3" s="384"/>
      <c r="E3" s="384"/>
      <c r="F3" s="384"/>
      <c r="G3" s="384"/>
      <c r="H3" s="384"/>
      <c r="I3" s="384"/>
      <c r="J3" s="384"/>
      <c r="K3" s="250"/>
    </row>
    <row r="4" spans="2:11" s="1" customFormat="1" ht="25.5" customHeight="1">
      <c r="B4" s="251"/>
      <c r="C4" s="383" t="s">
        <v>486</v>
      </c>
      <c r="D4" s="383"/>
      <c r="E4" s="383"/>
      <c r="F4" s="383"/>
      <c r="G4" s="383"/>
      <c r="H4" s="383"/>
      <c r="I4" s="383"/>
      <c r="J4" s="383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2" t="s">
        <v>487</v>
      </c>
      <c r="D6" s="382"/>
      <c r="E6" s="382"/>
      <c r="F6" s="382"/>
      <c r="G6" s="382"/>
      <c r="H6" s="382"/>
      <c r="I6" s="382"/>
      <c r="J6" s="382"/>
      <c r="K6" s="252"/>
    </row>
    <row r="7" spans="2:11" s="1" customFormat="1" ht="15" customHeight="1">
      <c r="B7" s="255"/>
      <c r="C7" s="382" t="s">
        <v>488</v>
      </c>
      <c r="D7" s="382"/>
      <c r="E7" s="382"/>
      <c r="F7" s="382"/>
      <c r="G7" s="382"/>
      <c r="H7" s="382"/>
      <c r="I7" s="382"/>
      <c r="J7" s="382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2" t="s">
        <v>489</v>
      </c>
      <c r="D9" s="382"/>
      <c r="E9" s="382"/>
      <c r="F9" s="382"/>
      <c r="G9" s="382"/>
      <c r="H9" s="382"/>
      <c r="I9" s="382"/>
      <c r="J9" s="382"/>
      <c r="K9" s="252"/>
    </row>
    <row r="10" spans="2:11" s="1" customFormat="1" ht="15" customHeight="1">
      <c r="B10" s="255"/>
      <c r="C10" s="254"/>
      <c r="D10" s="382" t="s">
        <v>490</v>
      </c>
      <c r="E10" s="382"/>
      <c r="F10" s="382"/>
      <c r="G10" s="382"/>
      <c r="H10" s="382"/>
      <c r="I10" s="382"/>
      <c r="J10" s="382"/>
      <c r="K10" s="252"/>
    </row>
    <row r="11" spans="2:11" s="1" customFormat="1" ht="15" customHeight="1">
      <c r="B11" s="255"/>
      <c r="C11" s="256"/>
      <c r="D11" s="382" t="s">
        <v>491</v>
      </c>
      <c r="E11" s="382"/>
      <c r="F11" s="382"/>
      <c r="G11" s="382"/>
      <c r="H11" s="382"/>
      <c r="I11" s="382"/>
      <c r="J11" s="382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492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2" t="s">
        <v>493</v>
      </c>
      <c r="E15" s="382"/>
      <c r="F15" s="382"/>
      <c r="G15" s="382"/>
      <c r="H15" s="382"/>
      <c r="I15" s="382"/>
      <c r="J15" s="382"/>
      <c r="K15" s="252"/>
    </row>
    <row r="16" spans="2:11" s="1" customFormat="1" ht="15" customHeight="1">
      <c r="B16" s="255"/>
      <c r="C16" s="256"/>
      <c r="D16" s="382" t="s">
        <v>494</v>
      </c>
      <c r="E16" s="382"/>
      <c r="F16" s="382"/>
      <c r="G16" s="382"/>
      <c r="H16" s="382"/>
      <c r="I16" s="382"/>
      <c r="J16" s="382"/>
      <c r="K16" s="252"/>
    </row>
    <row r="17" spans="2:11" s="1" customFormat="1" ht="15" customHeight="1">
      <c r="B17" s="255"/>
      <c r="C17" s="256"/>
      <c r="D17" s="382" t="s">
        <v>495</v>
      </c>
      <c r="E17" s="382"/>
      <c r="F17" s="382"/>
      <c r="G17" s="382"/>
      <c r="H17" s="382"/>
      <c r="I17" s="382"/>
      <c r="J17" s="382"/>
      <c r="K17" s="252"/>
    </row>
    <row r="18" spans="2:11" s="1" customFormat="1" ht="15" customHeight="1">
      <c r="B18" s="255"/>
      <c r="C18" s="256"/>
      <c r="D18" s="256"/>
      <c r="E18" s="258" t="s">
        <v>81</v>
      </c>
      <c r="F18" s="382" t="s">
        <v>496</v>
      </c>
      <c r="G18" s="382"/>
      <c r="H18" s="382"/>
      <c r="I18" s="382"/>
      <c r="J18" s="382"/>
      <c r="K18" s="252"/>
    </row>
    <row r="19" spans="2:11" s="1" customFormat="1" ht="15" customHeight="1">
      <c r="B19" s="255"/>
      <c r="C19" s="256"/>
      <c r="D19" s="256"/>
      <c r="E19" s="258" t="s">
        <v>497</v>
      </c>
      <c r="F19" s="382" t="s">
        <v>498</v>
      </c>
      <c r="G19" s="382"/>
      <c r="H19" s="382"/>
      <c r="I19" s="382"/>
      <c r="J19" s="382"/>
      <c r="K19" s="252"/>
    </row>
    <row r="20" spans="2:11" s="1" customFormat="1" ht="15" customHeight="1">
      <c r="B20" s="255"/>
      <c r="C20" s="256"/>
      <c r="D20" s="256"/>
      <c r="E20" s="258" t="s">
        <v>499</v>
      </c>
      <c r="F20" s="382" t="s">
        <v>500</v>
      </c>
      <c r="G20" s="382"/>
      <c r="H20" s="382"/>
      <c r="I20" s="382"/>
      <c r="J20" s="382"/>
      <c r="K20" s="252"/>
    </row>
    <row r="21" spans="2:11" s="1" customFormat="1" ht="15" customHeight="1">
      <c r="B21" s="255"/>
      <c r="C21" s="256"/>
      <c r="D21" s="256"/>
      <c r="E21" s="258" t="s">
        <v>85</v>
      </c>
      <c r="F21" s="382" t="s">
        <v>86</v>
      </c>
      <c r="G21" s="382"/>
      <c r="H21" s="382"/>
      <c r="I21" s="382"/>
      <c r="J21" s="382"/>
      <c r="K21" s="252"/>
    </row>
    <row r="22" spans="2:11" s="1" customFormat="1" ht="15" customHeight="1">
      <c r="B22" s="255"/>
      <c r="C22" s="256"/>
      <c r="D22" s="256"/>
      <c r="E22" s="258" t="s">
        <v>423</v>
      </c>
      <c r="F22" s="382" t="s">
        <v>501</v>
      </c>
      <c r="G22" s="382"/>
      <c r="H22" s="382"/>
      <c r="I22" s="382"/>
      <c r="J22" s="382"/>
      <c r="K22" s="252"/>
    </row>
    <row r="23" spans="2:11" s="1" customFormat="1" ht="15" customHeight="1">
      <c r="B23" s="255"/>
      <c r="C23" s="256"/>
      <c r="D23" s="256"/>
      <c r="E23" s="258" t="s">
        <v>502</v>
      </c>
      <c r="F23" s="382" t="s">
        <v>503</v>
      </c>
      <c r="G23" s="382"/>
      <c r="H23" s="382"/>
      <c r="I23" s="382"/>
      <c r="J23" s="382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2" t="s">
        <v>504</v>
      </c>
      <c r="D25" s="382"/>
      <c r="E25" s="382"/>
      <c r="F25" s="382"/>
      <c r="G25" s="382"/>
      <c r="H25" s="382"/>
      <c r="I25" s="382"/>
      <c r="J25" s="382"/>
      <c r="K25" s="252"/>
    </row>
    <row r="26" spans="2:11" s="1" customFormat="1" ht="15" customHeight="1">
      <c r="B26" s="255"/>
      <c r="C26" s="382" t="s">
        <v>505</v>
      </c>
      <c r="D26" s="382"/>
      <c r="E26" s="382"/>
      <c r="F26" s="382"/>
      <c r="G26" s="382"/>
      <c r="H26" s="382"/>
      <c r="I26" s="382"/>
      <c r="J26" s="382"/>
      <c r="K26" s="252"/>
    </row>
    <row r="27" spans="2:11" s="1" customFormat="1" ht="15" customHeight="1">
      <c r="B27" s="255"/>
      <c r="C27" s="254"/>
      <c r="D27" s="382" t="s">
        <v>506</v>
      </c>
      <c r="E27" s="382"/>
      <c r="F27" s="382"/>
      <c r="G27" s="382"/>
      <c r="H27" s="382"/>
      <c r="I27" s="382"/>
      <c r="J27" s="382"/>
      <c r="K27" s="252"/>
    </row>
    <row r="28" spans="2:11" s="1" customFormat="1" ht="15" customHeight="1">
      <c r="B28" s="255"/>
      <c r="C28" s="256"/>
      <c r="D28" s="382" t="s">
        <v>507</v>
      </c>
      <c r="E28" s="382"/>
      <c r="F28" s="382"/>
      <c r="G28" s="382"/>
      <c r="H28" s="382"/>
      <c r="I28" s="382"/>
      <c r="J28" s="382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2" t="s">
        <v>508</v>
      </c>
      <c r="E30" s="382"/>
      <c r="F30" s="382"/>
      <c r="G30" s="382"/>
      <c r="H30" s="382"/>
      <c r="I30" s="382"/>
      <c r="J30" s="382"/>
      <c r="K30" s="252"/>
    </row>
    <row r="31" spans="2:11" s="1" customFormat="1" ht="15" customHeight="1">
      <c r="B31" s="255"/>
      <c r="C31" s="256"/>
      <c r="D31" s="382" t="s">
        <v>509</v>
      </c>
      <c r="E31" s="382"/>
      <c r="F31" s="382"/>
      <c r="G31" s="382"/>
      <c r="H31" s="382"/>
      <c r="I31" s="382"/>
      <c r="J31" s="382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2" t="s">
        <v>510</v>
      </c>
      <c r="E33" s="382"/>
      <c r="F33" s="382"/>
      <c r="G33" s="382"/>
      <c r="H33" s="382"/>
      <c r="I33" s="382"/>
      <c r="J33" s="382"/>
      <c r="K33" s="252"/>
    </row>
    <row r="34" spans="2:11" s="1" customFormat="1" ht="15" customHeight="1">
      <c r="B34" s="255"/>
      <c r="C34" s="256"/>
      <c r="D34" s="382" t="s">
        <v>511</v>
      </c>
      <c r="E34" s="382"/>
      <c r="F34" s="382"/>
      <c r="G34" s="382"/>
      <c r="H34" s="382"/>
      <c r="I34" s="382"/>
      <c r="J34" s="382"/>
      <c r="K34" s="252"/>
    </row>
    <row r="35" spans="2:11" s="1" customFormat="1" ht="15" customHeight="1">
      <c r="B35" s="255"/>
      <c r="C35" s="256"/>
      <c r="D35" s="382" t="s">
        <v>512</v>
      </c>
      <c r="E35" s="382"/>
      <c r="F35" s="382"/>
      <c r="G35" s="382"/>
      <c r="H35" s="382"/>
      <c r="I35" s="382"/>
      <c r="J35" s="382"/>
      <c r="K35" s="252"/>
    </row>
    <row r="36" spans="2:11" s="1" customFormat="1" ht="15" customHeight="1">
      <c r="B36" s="255"/>
      <c r="C36" s="256"/>
      <c r="D36" s="254"/>
      <c r="E36" s="257" t="s">
        <v>105</v>
      </c>
      <c r="F36" s="254"/>
      <c r="G36" s="382" t="s">
        <v>513</v>
      </c>
      <c r="H36" s="382"/>
      <c r="I36" s="382"/>
      <c r="J36" s="382"/>
      <c r="K36" s="252"/>
    </row>
    <row r="37" spans="2:11" s="1" customFormat="1" ht="30.75" customHeight="1">
      <c r="B37" s="255"/>
      <c r="C37" s="256"/>
      <c r="D37" s="254"/>
      <c r="E37" s="257" t="s">
        <v>514</v>
      </c>
      <c r="F37" s="254"/>
      <c r="G37" s="382" t="s">
        <v>515</v>
      </c>
      <c r="H37" s="382"/>
      <c r="I37" s="382"/>
      <c r="J37" s="382"/>
      <c r="K37" s="252"/>
    </row>
    <row r="38" spans="2:11" s="1" customFormat="1" ht="15" customHeight="1">
      <c r="B38" s="255"/>
      <c r="C38" s="256"/>
      <c r="D38" s="254"/>
      <c r="E38" s="257" t="s">
        <v>55</v>
      </c>
      <c r="F38" s="254"/>
      <c r="G38" s="382" t="s">
        <v>516</v>
      </c>
      <c r="H38" s="382"/>
      <c r="I38" s="382"/>
      <c r="J38" s="382"/>
      <c r="K38" s="252"/>
    </row>
    <row r="39" spans="2:11" s="1" customFormat="1" ht="15" customHeight="1">
      <c r="B39" s="255"/>
      <c r="C39" s="256"/>
      <c r="D39" s="254"/>
      <c r="E39" s="257" t="s">
        <v>56</v>
      </c>
      <c r="F39" s="254"/>
      <c r="G39" s="382" t="s">
        <v>517</v>
      </c>
      <c r="H39" s="382"/>
      <c r="I39" s="382"/>
      <c r="J39" s="382"/>
      <c r="K39" s="252"/>
    </row>
    <row r="40" spans="2:11" s="1" customFormat="1" ht="15" customHeight="1">
      <c r="B40" s="255"/>
      <c r="C40" s="256"/>
      <c r="D40" s="254"/>
      <c r="E40" s="257" t="s">
        <v>106</v>
      </c>
      <c r="F40" s="254"/>
      <c r="G40" s="382" t="s">
        <v>518</v>
      </c>
      <c r="H40" s="382"/>
      <c r="I40" s="382"/>
      <c r="J40" s="382"/>
      <c r="K40" s="252"/>
    </row>
    <row r="41" spans="2:11" s="1" customFormat="1" ht="15" customHeight="1">
      <c r="B41" s="255"/>
      <c r="C41" s="256"/>
      <c r="D41" s="254"/>
      <c r="E41" s="257" t="s">
        <v>107</v>
      </c>
      <c r="F41" s="254"/>
      <c r="G41" s="382" t="s">
        <v>519</v>
      </c>
      <c r="H41" s="382"/>
      <c r="I41" s="382"/>
      <c r="J41" s="382"/>
      <c r="K41" s="252"/>
    </row>
    <row r="42" spans="2:11" s="1" customFormat="1" ht="15" customHeight="1">
      <c r="B42" s="255"/>
      <c r="C42" s="256"/>
      <c r="D42" s="254"/>
      <c r="E42" s="257" t="s">
        <v>520</v>
      </c>
      <c r="F42" s="254"/>
      <c r="G42" s="382" t="s">
        <v>521</v>
      </c>
      <c r="H42" s="382"/>
      <c r="I42" s="382"/>
      <c r="J42" s="382"/>
      <c r="K42" s="252"/>
    </row>
    <row r="43" spans="2:11" s="1" customFormat="1" ht="15" customHeight="1">
      <c r="B43" s="255"/>
      <c r="C43" s="256"/>
      <c r="D43" s="254"/>
      <c r="E43" s="257"/>
      <c r="F43" s="254"/>
      <c r="G43" s="382" t="s">
        <v>522</v>
      </c>
      <c r="H43" s="382"/>
      <c r="I43" s="382"/>
      <c r="J43" s="382"/>
      <c r="K43" s="252"/>
    </row>
    <row r="44" spans="2:11" s="1" customFormat="1" ht="15" customHeight="1">
      <c r="B44" s="255"/>
      <c r="C44" s="256"/>
      <c r="D44" s="254"/>
      <c r="E44" s="257" t="s">
        <v>523</v>
      </c>
      <c r="F44" s="254"/>
      <c r="G44" s="382" t="s">
        <v>524</v>
      </c>
      <c r="H44" s="382"/>
      <c r="I44" s="382"/>
      <c r="J44" s="382"/>
      <c r="K44" s="252"/>
    </row>
    <row r="45" spans="2:11" s="1" customFormat="1" ht="15" customHeight="1">
      <c r="B45" s="255"/>
      <c r="C45" s="256"/>
      <c r="D45" s="254"/>
      <c r="E45" s="257" t="s">
        <v>109</v>
      </c>
      <c r="F45" s="254"/>
      <c r="G45" s="382" t="s">
        <v>525</v>
      </c>
      <c r="H45" s="382"/>
      <c r="I45" s="382"/>
      <c r="J45" s="382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2" t="s">
        <v>526</v>
      </c>
      <c r="E47" s="382"/>
      <c r="F47" s="382"/>
      <c r="G47" s="382"/>
      <c r="H47" s="382"/>
      <c r="I47" s="382"/>
      <c r="J47" s="382"/>
      <c r="K47" s="252"/>
    </row>
    <row r="48" spans="2:11" s="1" customFormat="1" ht="15" customHeight="1">
      <c r="B48" s="255"/>
      <c r="C48" s="256"/>
      <c r="D48" s="256"/>
      <c r="E48" s="382" t="s">
        <v>527</v>
      </c>
      <c r="F48" s="382"/>
      <c r="G48" s="382"/>
      <c r="H48" s="382"/>
      <c r="I48" s="382"/>
      <c r="J48" s="382"/>
      <c r="K48" s="252"/>
    </row>
    <row r="49" spans="2:11" s="1" customFormat="1" ht="15" customHeight="1">
      <c r="B49" s="255"/>
      <c r="C49" s="256"/>
      <c r="D49" s="256"/>
      <c r="E49" s="382" t="s">
        <v>528</v>
      </c>
      <c r="F49" s="382"/>
      <c r="G49" s="382"/>
      <c r="H49" s="382"/>
      <c r="I49" s="382"/>
      <c r="J49" s="382"/>
      <c r="K49" s="252"/>
    </row>
    <row r="50" spans="2:11" s="1" customFormat="1" ht="15" customHeight="1">
      <c r="B50" s="255"/>
      <c r="C50" s="256"/>
      <c r="D50" s="256"/>
      <c r="E50" s="382" t="s">
        <v>529</v>
      </c>
      <c r="F50" s="382"/>
      <c r="G50" s="382"/>
      <c r="H50" s="382"/>
      <c r="I50" s="382"/>
      <c r="J50" s="382"/>
      <c r="K50" s="252"/>
    </row>
    <row r="51" spans="2:11" s="1" customFormat="1" ht="15" customHeight="1">
      <c r="B51" s="255"/>
      <c r="C51" s="256"/>
      <c r="D51" s="382" t="s">
        <v>530</v>
      </c>
      <c r="E51" s="382"/>
      <c r="F51" s="382"/>
      <c r="G51" s="382"/>
      <c r="H51" s="382"/>
      <c r="I51" s="382"/>
      <c r="J51" s="382"/>
      <c r="K51" s="252"/>
    </row>
    <row r="52" spans="2:11" s="1" customFormat="1" ht="25.5" customHeight="1">
      <c r="B52" s="251"/>
      <c r="C52" s="383" t="s">
        <v>531</v>
      </c>
      <c r="D52" s="383"/>
      <c r="E52" s="383"/>
      <c r="F52" s="383"/>
      <c r="G52" s="383"/>
      <c r="H52" s="383"/>
      <c r="I52" s="383"/>
      <c r="J52" s="383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2" t="s">
        <v>532</v>
      </c>
      <c r="D54" s="382"/>
      <c r="E54" s="382"/>
      <c r="F54" s="382"/>
      <c r="G54" s="382"/>
      <c r="H54" s="382"/>
      <c r="I54" s="382"/>
      <c r="J54" s="382"/>
      <c r="K54" s="252"/>
    </row>
    <row r="55" spans="2:11" s="1" customFormat="1" ht="15" customHeight="1">
      <c r="B55" s="251"/>
      <c r="C55" s="382" t="s">
        <v>533</v>
      </c>
      <c r="D55" s="382"/>
      <c r="E55" s="382"/>
      <c r="F55" s="382"/>
      <c r="G55" s="382"/>
      <c r="H55" s="382"/>
      <c r="I55" s="382"/>
      <c r="J55" s="382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2" t="s">
        <v>534</v>
      </c>
      <c r="D57" s="382"/>
      <c r="E57" s="382"/>
      <c r="F57" s="382"/>
      <c r="G57" s="382"/>
      <c r="H57" s="382"/>
      <c r="I57" s="382"/>
      <c r="J57" s="382"/>
      <c r="K57" s="252"/>
    </row>
    <row r="58" spans="2:11" s="1" customFormat="1" ht="15" customHeight="1">
      <c r="B58" s="251"/>
      <c r="C58" s="256"/>
      <c r="D58" s="382" t="s">
        <v>535</v>
      </c>
      <c r="E58" s="382"/>
      <c r="F58" s="382"/>
      <c r="G58" s="382"/>
      <c r="H58" s="382"/>
      <c r="I58" s="382"/>
      <c r="J58" s="382"/>
      <c r="K58" s="252"/>
    </row>
    <row r="59" spans="2:11" s="1" customFormat="1" ht="15" customHeight="1">
      <c r="B59" s="251"/>
      <c r="C59" s="256"/>
      <c r="D59" s="382" t="s">
        <v>536</v>
      </c>
      <c r="E59" s="382"/>
      <c r="F59" s="382"/>
      <c r="G59" s="382"/>
      <c r="H59" s="382"/>
      <c r="I59" s="382"/>
      <c r="J59" s="382"/>
      <c r="K59" s="252"/>
    </row>
    <row r="60" spans="2:11" s="1" customFormat="1" ht="15" customHeight="1">
      <c r="B60" s="251"/>
      <c r="C60" s="256"/>
      <c r="D60" s="382" t="s">
        <v>537</v>
      </c>
      <c r="E60" s="382"/>
      <c r="F60" s="382"/>
      <c r="G60" s="382"/>
      <c r="H60" s="382"/>
      <c r="I60" s="382"/>
      <c r="J60" s="382"/>
      <c r="K60" s="252"/>
    </row>
    <row r="61" spans="2:11" s="1" customFormat="1" ht="15" customHeight="1">
      <c r="B61" s="251"/>
      <c r="C61" s="256"/>
      <c r="D61" s="382" t="s">
        <v>538</v>
      </c>
      <c r="E61" s="382"/>
      <c r="F61" s="382"/>
      <c r="G61" s="382"/>
      <c r="H61" s="382"/>
      <c r="I61" s="382"/>
      <c r="J61" s="382"/>
      <c r="K61" s="252"/>
    </row>
    <row r="62" spans="2:11" s="1" customFormat="1" ht="15" customHeight="1">
      <c r="B62" s="251"/>
      <c r="C62" s="256"/>
      <c r="D62" s="385" t="s">
        <v>539</v>
      </c>
      <c r="E62" s="385"/>
      <c r="F62" s="385"/>
      <c r="G62" s="385"/>
      <c r="H62" s="385"/>
      <c r="I62" s="385"/>
      <c r="J62" s="385"/>
      <c r="K62" s="252"/>
    </row>
    <row r="63" spans="2:11" s="1" customFormat="1" ht="15" customHeight="1">
      <c r="B63" s="251"/>
      <c r="C63" s="256"/>
      <c r="D63" s="382" t="s">
        <v>540</v>
      </c>
      <c r="E63" s="382"/>
      <c r="F63" s="382"/>
      <c r="G63" s="382"/>
      <c r="H63" s="382"/>
      <c r="I63" s="382"/>
      <c r="J63" s="382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2" t="s">
        <v>541</v>
      </c>
      <c r="E65" s="382"/>
      <c r="F65" s="382"/>
      <c r="G65" s="382"/>
      <c r="H65" s="382"/>
      <c r="I65" s="382"/>
      <c r="J65" s="382"/>
      <c r="K65" s="252"/>
    </row>
    <row r="66" spans="2:11" s="1" customFormat="1" ht="15" customHeight="1">
      <c r="B66" s="251"/>
      <c r="C66" s="256"/>
      <c r="D66" s="385" t="s">
        <v>542</v>
      </c>
      <c r="E66" s="385"/>
      <c r="F66" s="385"/>
      <c r="G66" s="385"/>
      <c r="H66" s="385"/>
      <c r="I66" s="385"/>
      <c r="J66" s="385"/>
      <c r="K66" s="252"/>
    </row>
    <row r="67" spans="2:11" s="1" customFormat="1" ht="15" customHeight="1">
      <c r="B67" s="251"/>
      <c r="C67" s="256"/>
      <c r="D67" s="382" t="s">
        <v>543</v>
      </c>
      <c r="E67" s="382"/>
      <c r="F67" s="382"/>
      <c r="G67" s="382"/>
      <c r="H67" s="382"/>
      <c r="I67" s="382"/>
      <c r="J67" s="382"/>
      <c r="K67" s="252"/>
    </row>
    <row r="68" spans="2:11" s="1" customFormat="1" ht="15" customHeight="1">
      <c r="B68" s="251"/>
      <c r="C68" s="256"/>
      <c r="D68" s="382" t="s">
        <v>544</v>
      </c>
      <c r="E68" s="382"/>
      <c r="F68" s="382"/>
      <c r="G68" s="382"/>
      <c r="H68" s="382"/>
      <c r="I68" s="382"/>
      <c r="J68" s="382"/>
      <c r="K68" s="252"/>
    </row>
    <row r="69" spans="2:11" s="1" customFormat="1" ht="15" customHeight="1">
      <c r="B69" s="251"/>
      <c r="C69" s="256"/>
      <c r="D69" s="382" t="s">
        <v>545</v>
      </c>
      <c r="E69" s="382"/>
      <c r="F69" s="382"/>
      <c r="G69" s="382"/>
      <c r="H69" s="382"/>
      <c r="I69" s="382"/>
      <c r="J69" s="382"/>
      <c r="K69" s="252"/>
    </row>
    <row r="70" spans="2:11" s="1" customFormat="1" ht="15" customHeight="1">
      <c r="B70" s="251"/>
      <c r="C70" s="256"/>
      <c r="D70" s="382" t="s">
        <v>546</v>
      </c>
      <c r="E70" s="382"/>
      <c r="F70" s="382"/>
      <c r="G70" s="382"/>
      <c r="H70" s="382"/>
      <c r="I70" s="382"/>
      <c r="J70" s="382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86" t="s">
        <v>547</v>
      </c>
      <c r="D75" s="386"/>
      <c r="E75" s="386"/>
      <c r="F75" s="386"/>
      <c r="G75" s="386"/>
      <c r="H75" s="386"/>
      <c r="I75" s="386"/>
      <c r="J75" s="386"/>
      <c r="K75" s="269"/>
    </row>
    <row r="76" spans="2:11" s="1" customFormat="1" ht="17.25" customHeight="1">
      <c r="B76" s="268"/>
      <c r="C76" s="270" t="s">
        <v>548</v>
      </c>
      <c r="D76" s="270"/>
      <c r="E76" s="270"/>
      <c r="F76" s="270" t="s">
        <v>549</v>
      </c>
      <c r="G76" s="271"/>
      <c r="H76" s="270" t="s">
        <v>56</v>
      </c>
      <c r="I76" s="270" t="s">
        <v>59</v>
      </c>
      <c r="J76" s="270" t="s">
        <v>550</v>
      </c>
      <c r="K76" s="269"/>
    </row>
    <row r="77" spans="2:11" s="1" customFormat="1" ht="17.25" customHeight="1">
      <c r="B77" s="268"/>
      <c r="C77" s="272" t="s">
        <v>551</v>
      </c>
      <c r="D77" s="272"/>
      <c r="E77" s="272"/>
      <c r="F77" s="273" t="s">
        <v>552</v>
      </c>
      <c r="G77" s="274"/>
      <c r="H77" s="272"/>
      <c r="I77" s="272"/>
      <c r="J77" s="272" t="s">
        <v>553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55</v>
      </c>
      <c r="D79" s="277"/>
      <c r="E79" s="277"/>
      <c r="F79" s="278" t="s">
        <v>554</v>
      </c>
      <c r="G79" s="279"/>
      <c r="H79" s="257" t="s">
        <v>555</v>
      </c>
      <c r="I79" s="257" t="s">
        <v>556</v>
      </c>
      <c r="J79" s="257">
        <v>20</v>
      </c>
      <c r="K79" s="269"/>
    </row>
    <row r="80" spans="2:11" s="1" customFormat="1" ht="15" customHeight="1">
      <c r="B80" s="268"/>
      <c r="C80" s="257" t="s">
        <v>557</v>
      </c>
      <c r="D80" s="257"/>
      <c r="E80" s="257"/>
      <c r="F80" s="278" t="s">
        <v>554</v>
      </c>
      <c r="G80" s="279"/>
      <c r="H80" s="257" t="s">
        <v>558</v>
      </c>
      <c r="I80" s="257" t="s">
        <v>556</v>
      </c>
      <c r="J80" s="257">
        <v>120</v>
      </c>
      <c r="K80" s="269"/>
    </row>
    <row r="81" spans="2:11" s="1" customFormat="1" ht="15" customHeight="1">
      <c r="B81" s="280"/>
      <c r="C81" s="257" t="s">
        <v>559</v>
      </c>
      <c r="D81" s="257"/>
      <c r="E81" s="257"/>
      <c r="F81" s="278" t="s">
        <v>560</v>
      </c>
      <c r="G81" s="279"/>
      <c r="H81" s="257" t="s">
        <v>561</v>
      </c>
      <c r="I81" s="257" t="s">
        <v>556</v>
      </c>
      <c r="J81" s="257">
        <v>50</v>
      </c>
      <c r="K81" s="269"/>
    </row>
    <row r="82" spans="2:11" s="1" customFormat="1" ht="15" customHeight="1">
      <c r="B82" s="280"/>
      <c r="C82" s="257" t="s">
        <v>562</v>
      </c>
      <c r="D82" s="257"/>
      <c r="E82" s="257"/>
      <c r="F82" s="278" t="s">
        <v>554</v>
      </c>
      <c r="G82" s="279"/>
      <c r="H82" s="257" t="s">
        <v>563</v>
      </c>
      <c r="I82" s="257" t="s">
        <v>564</v>
      </c>
      <c r="J82" s="257"/>
      <c r="K82" s="269"/>
    </row>
    <row r="83" spans="2:11" s="1" customFormat="1" ht="15" customHeight="1">
      <c r="B83" s="280"/>
      <c r="C83" s="281" t="s">
        <v>565</v>
      </c>
      <c r="D83" s="281"/>
      <c r="E83" s="281"/>
      <c r="F83" s="282" t="s">
        <v>560</v>
      </c>
      <c r="G83" s="281"/>
      <c r="H83" s="281" t="s">
        <v>566</v>
      </c>
      <c r="I83" s="281" t="s">
        <v>556</v>
      </c>
      <c r="J83" s="281">
        <v>15</v>
      </c>
      <c r="K83" s="269"/>
    </row>
    <row r="84" spans="2:11" s="1" customFormat="1" ht="15" customHeight="1">
      <c r="B84" s="280"/>
      <c r="C84" s="281" t="s">
        <v>567</v>
      </c>
      <c r="D84" s="281"/>
      <c r="E84" s="281"/>
      <c r="F84" s="282" t="s">
        <v>560</v>
      </c>
      <c r="G84" s="281"/>
      <c r="H84" s="281" t="s">
        <v>568</v>
      </c>
      <c r="I84" s="281" t="s">
        <v>556</v>
      </c>
      <c r="J84" s="281">
        <v>15</v>
      </c>
      <c r="K84" s="269"/>
    </row>
    <row r="85" spans="2:11" s="1" customFormat="1" ht="15" customHeight="1">
      <c r="B85" s="280"/>
      <c r="C85" s="281" t="s">
        <v>569</v>
      </c>
      <c r="D85" s="281"/>
      <c r="E85" s="281"/>
      <c r="F85" s="282" t="s">
        <v>560</v>
      </c>
      <c r="G85" s="281"/>
      <c r="H85" s="281" t="s">
        <v>570</v>
      </c>
      <c r="I85" s="281" t="s">
        <v>556</v>
      </c>
      <c r="J85" s="281">
        <v>20</v>
      </c>
      <c r="K85" s="269"/>
    </row>
    <row r="86" spans="2:11" s="1" customFormat="1" ht="15" customHeight="1">
      <c r="B86" s="280"/>
      <c r="C86" s="281" t="s">
        <v>571</v>
      </c>
      <c r="D86" s="281"/>
      <c r="E86" s="281"/>
      <c r="F86" s="282" t="s">
        <v>560</v>
      </c>
      <c r="G86" s="281"/>
      <c r="H86" s="281" t="s">
        <v>572</v>
      </c>
      <c r="I86" s="281" t="s">
        <v>556</v>
      </c>
      <c r="J86" s="281">
        <v>20</v>
      </c>
      <c r="K86" s="269"/>
    </row>
    <row r="87" spans="2:11" s="1" customFormat="1" ht="15" customHeight="1">
      <c r="B87" s="280"/>
      <c r="C87" s="257" t="s">
        <v>573</v>
      </c>
      <c r="D87" s="257"/>
      <c r="E87" s="257"/>
      <c r="F87" s="278" t="s">
        <v>560</v>
      </c>
      <c r="G87" s="279"/>
      <c r="H87" s="257" t="s">
        <v>574</v>
      </c>
      <c r="I87" s="257" t="s">
        <v>556</v>
      </c>
      <c r="J87" s="257">
        <v>50</v>
      </c>
      <c r="K87" s="269"/>
    </row>
    <row r="88" spans="2:11" s="1" customFormat="1" ht="15" customHeight="1">
      <c r="B88" s="280"/>
      <c r="C88" s="257" t="s">
        <v>575</v>
      </c>
      <c r="D88" s="257"/>
      <c r="E88" s="257"/>
      <c r="F88" s="278" t="s">
        <v>560</v>
      </c>
      <c r="G88" s="279"/>
      <c r="H88" s="257" t="s">
        <v>576</v>
      </c>
      <c r="I88" s="257" t="s">
        <v>556</v>
      </c>
      <c r="J88" s="257">
        <v>20</v>
      </c>
      <c r="K88" s="269"/>
    </row>
    <row r="89" spans="2:11" s="1" customFormat="1" ht="15" customHeight="1">
      <c r="B89" s="280"/>
      <c r="C89" s="257" t="s">
        <v>577</v>
      </c>
      <c r="D89" s="257"/>
      <c r="E89" s="257"/>
      <c r="F89" s="278" t="s">
        <v>560</v>
      </c>
      <c r="G89" s="279"/>
      <c r="H89" s="257" t="s">
        <v>578</v>
      </c>
      <c r="I89" s="257" t="s">
        <v>556</v>
      </c>
      <c r="J89" s="257">
        <v>20</v>
      </c>
      <c r="K89" s="269"/>
    </row>
    <row r="90" spans="2:11" s="1" customFormat="1" ht="15" customHeight="1">
      <c r="B90" s="280"/>
      <c r="C90" s="257" t="s">
        <v>579</v>
      </c>
      <c r="D90" s="257"/>
      <c r="E90" s="257"/>
      <c r="F90" s="278" t="s">
        <v>560</v>
      </c>
      <c r="G90" s="279"/>
      <c r="H90" s="257" t="s">
        <v>580</v>
      </c>
      <c r="I90" s="257" t="s">
        <v>556</v>
      </c>
      <c r="J90" s="257">
        <v>50</v>
      </c>
      <c r="K90" s="269"/>
    </row>
    <row r="91" spans="2:11" s="1" customFormat="1" ht="15" customHeight="1">
      <c r="B91" s="280"/>
      <c r="C91" s="257" t="s">
        <v>581</v>
      </c>
      <c r="D91" s="257"/>
      <c r="E91" s="257"/>
      <c r="F91" s="278" t="s">
        <v>560</v>
      </c>
      <c r="G91" s="279"/>
      <c r="H91" s="257" t="s">
        <v>581</v>
      </c>
      <c r="I91" s="257" t="s">
        <v>556</v>
      </c>
      <c r="J91" s="257">
        <v>50</v>
      </c>
      <c r="K91" s="269"/>
    </row>
    <row r="92" spans="2:11" s="1" customFormat="1" ht="15" customHeight="1">
      <c r="B92" s="280"/>
      <c r="C92" s="257" t="s">
        <v>582</v>
      </c>
      <c r="D92" s="257"/>
      <c r="E92" s="257"/>
      <c r="F92" s="278" t="s">
        <v>560</v>
      </c>
      <c r="G92" s="279"/>
      <c r="H92" s="257" t="s">
        <v>583</v>
      </c>
      <c r="I92" s="257" t="s">
        <v>556</v>
      </c>
      <c r="J92" s="257">
        <v>255</v>
      </c>
      <c r="K92" s="269"/>
    </row>
    <row r="93" spans="2:11" s="1" customFormat="1" ht="15" customHeight="1">
      <c r="B93" s="280"/>
      <c r="C93" s="257" t="s">
        <v>584</v>
      </c>
      <c r="D93" s="257"/>
      <c r="E93" s="257"/>
      <c r="F93" s="278" t="s">
        <v>554</v>
      </c>
      <c r="G93" s="279"/>
      <c r="H93" s="257" t="s">
        <v>585</v>
      </c>
      <c r="I93" s="257" t="s">
        <v>586</v>
      </c>
      <c r="J93" s="257"/>
      <c r="K93" s="269"/>
    </row>
    <row r="94" spans="2:11" s="1" customFormat="1" ht="15" customHeight="1">
      <c r="B94" s="280"/>
      <c r="C94" s="257" t="s">
        <v>587</v>
      </c>
      <c r="D94" s="257"/>
      <c r="E94" s="257"/>
      <c r="F94" s="278" t="s">
        <v>554</v>
      </c>
      <c r="G94" s="279"/>
      <c r="H94" s="257" t="s">
        <v>588</v>
      </c>
      <c r="I94" s="257" t="s">
        <v>589</v>
      </c>
      <c r="J94" s="257"/>
      <c r="K94" s="269"/>
    </row>
    <row r="95" spans="2:11" s="1" customFormat="1" ht="15" customHeight="1">
      <c r="B95" s="280"/>
      <c r="C95" s="257" t="s">
        <v>590</v>
      </c>
      <c r="D95" s="257"/>
      <c r="E95" s="257"/>
      <c r="F95" s="278" t="s">
        <v>554</v>
      </c>
      <c r="G95" s="279"/>
      <c r="H95" s="257" t="s">
        <v>590</v>
      </c>
      <c r="I95" s="257" t="s">
        <v>589</v>
      </c>
      <c r="J95" s="257"/>
      <c r="K95" s="269"/>
    </row>
    <row r="96" spans="2:11" s="1" customFormat="1" ht="15" customHeight="1">
      <c r="B96" s="280"/>
      <c r="C96" s="257" t="s">
        <v>40</v>
      </c>
      <c r="D96" s="257"/>
      <c r="E96" s="257"/>
      <c r="F96" s="278" t="s">
        <v>554</v>
      </c>
      <c r="G96" s="279"/>
      <c r="H96" s="257" t="s">
        <v>591</v>
      </c>
      <c r="I96" s="257" t="s">
        <v>589</v>
      </c>
      <c r="J96" s="257"/>
      <c r="K96" s="269"/>
    </row>
    <row r="97" spans="2:11" s="1" customFormat="1" ht="15" customHeight="1">
      <c r="B97" s="280"/>
      <c r="C97" s="257" t="s">
        <v>50</v>
      </c>
      <c r="D97" s="257"/>
      <c r="E97" s="257"/>
      <c r="F97" s="278" t="s">
        <v>554</v>
      </c>
      <c r="G97" s="279"/>
      <c r="H97" s="257" t="s">
        <v>592</v>
      </c>
      <c r="I97" s="257" t="s">
        <v>589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86" t="s">
        <v>593</v>
      </c>
      <c r="D102" s="386"/>
      <c r="E102" s="386"/>
      <c r="F102" s="386"/>
      <c r="G102" s="386"/>
      <c r="H102" s="386"/>
      <c r="I102" s="386"/>
      <c r="J102" s="386"/>
      <c r="K102" s="269"/>
    </row>
    <row r="103" spans="2:11" s="1" customFormat="1" ht="17.25" customHeight="1">
      <c r="B103" s="268"/>
      <c r="C103" s="270" t="s">
        <v>548</v>
      </c>
      <c r="D103" s="270"/>
      <c r="E103" s="270"/>
      <c r="F103" s="270" t="s">
        <v>549</v>
      </c>
      <c r="G103" s="271"/>
      <c r="H103" s="270" t="s">
        <v>56</v>
      </c>
      <c r="I103" s="270" t="s">
        <v>59</v>
      </c>
      <c r="J103" s="270" t="s">
        <v>550</v>
      </c>
      <c r="K103" s="269"/>
    </row>
    <row r="104" spans="2:11" s="1" customFormat="1" ht="17.25" customHeight="1">
      <c r="B104" s="268"/>
      <c r="C104" s="272" t="s">
        <v>551</v>
      </c>
      <c r="D104" s="272"/>
      <c r="E104" s="272"/>
      <c r="F104" s="273" t="s">
        <v>552</v>
      </c>
      <c r="G104" s="274"/>
      <c r="H104" s="272"/>
      <c r="I104" s="272"/>
      <c r="J104" s="272" t="s">
        <v>553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55</v>
      </c>
      <c r="D106" s="277"/>
      <c r="E106" s="277"/>
      <c r="F106" s="278" t="s">
        <v>554</v>
      </c>
      <c r="G106" s="257"/>
      <c r="H106" s="257" t="s">
        <v>594</v>
      </c>
      <c r="I106" s="257" t="s">
        <v>556</v>
      </c>
      <c r="J106" s="257">
        <v>20</v>
      </c>
      <c r="K106" s="269"/>
    </row>
    <row r="107" spans="2:11" s="1" customFormat="1" ht="15" customHeight="1">
      <c r="B107" s="268"/>
      <c r="C107" s="257" t="s">
        <v>557</v>
      </c>
      <c r="D107" s="257"/>
      <c r="E107" s="257"/>
      <c r="F107" s="278" t="s">
        <v>554</v>
      </c>
      <c r="G107" s="257"/>
      <c r="H107" s="257" t="s">
        <v>594</v>
      </c>
      <c r="I107" s="257" t="s">
        <v>556</v>
      </c>
      <c r="J107" s="257">
        <v>120</v>
      </c>
      <c r="K107" s="269"/>
    </row>
    <row r="108" spans="2:11" s="1" customFormat="1" ht="15" customHeight="1">
      <c r="B108" s="280"/>
      <c r="C108" s="257" t="s">
        <v>559</v>
      </c>
      <c r="D108" s="257"/>
      <c r="E108" s="257"/>
      <c r="F108" s="278" t="s">
        <v>560</v>
      </c>
      <c r="G108" s="257"/>
      <c r="H108" s="257" t="s">
        <v>594</v>
      </c>
      <c r="I108" s="257" t="s">
        <v>556</v>
      </c>
      <c r="J108" s="257">
        <v>50</v>
      </c>
      <c r="K108" s="269"/>
    </row>
    <row r="109" spans="2:11" s="1" customFormat="1" ht="15" customHeight="1">
      <c r="B109" s="280"/>
      <c r="C109" s="257" t="s">
        <v>562</v>
      </c>
      <c r="D109" s="257"/>
      <c r="E109" s="257"/>
      <c r="F109" s="278" t="s">
        <v>554</v>
      </c>
      <c r="G109" s="257"/>
      <c r="H109" s="257" t="s">
        <v>594</v>
      </c>
      <c r="I109" s="257" t="s">
        <v>564</v>
      </c>
      <c r="J109" s="257"/>
      <c r="K109" s="269"/>
    </row>
    <row r="110" spans="2:11" s="1" customFormat="1" ht="15" customHeight="1">
      <c r="B110" s="280"/>
      <c r="C110" s="257" t="s">
        <v>573</v>
      </c>
      <c r="D110" s="257"/>
      <c r="E110" s="257"/>
      <c r="F110" s="278" t="s">
        <v>560</v>
      </c>
      <c r="G110" s="257"/>
      <c r="H110" s="257" t="s">
        <v>594</v>
      </c>
      <c r="I110" s="257" t="s">
        <v>556</v>
      </c>
      <c r="J110" s="257">
        <v>50</v>
      </c>
      <c r="K110" s="269"/>
    </row>
    <row r="111" spans="2:11" s="1" customFormat="1" ht="15" customHeight="1">
      <c r="B111" s="280"/>
      <c r="C111" s="257" t="s">
        <v>581</v>
      </c>
      <c r="D111" s="257"/>
      <c r="E111" s="257"/>
      <c r="F111" s="278" t="s">
        <v>560</v>
      </c>
      <c r="G111" s="257"/>
      <c r="H111" s="257" t="s">
        <v>594</v>
      </c>
      <c r="I111" s="257" t="s">
        <v>556</v>
      </c>
      <c r="J111" s="257">
        <v>50</v>
      </c>
      <c r="K111" s="269"/>
    </row>
    <row r="112" spans="2:11" s="1" customFormat="1" ht="15" customHeight="1">
      <c r="B112" s="280"/>
      <c r="C112" s="257" t="s">
        <v>579</v>
      </c>
      <c r="D112" s="257"/>
      <c r="E112" s="257"/>
      <c r="F112" s="278" t="s">
        <v>560</v>
      </c>
      <c r="G112" s="257"/>
      <c r="H112" s="257" t="s">
        <v>594</v>
      </c>
      <c r="I112" s="257" t="s">
        <v>556</v>
      </c>
      <c r="J112" s="257">
        <v>50</v>
      </c>
      <c r="K112" s="269"/>
    </row>
    <row r="113" spans="2:11" s="1" customFormat="1" ht="15" customHeight="1">
      <c r="B113" s="280"/>
      <c r="C113" s="257" t="s">
        <v>55</v>
      </c>
      <c r="D113" s="257"/>
      <c r="E113" s="257"/>
      <c r="F113" s="278" t="s">
        <v>554</v>
      </c>
      <c r="G113" s="257"/>
      <c r="H113" s="257" t="s">
        <v>595</v>
      </c>
      <c r="I113" s="257" t="s">
        <v>556</v>
      </c>
      <c r="J113" s="257">
        <v>20</v>
      </c>
      <c r="K113" s="269"/>
    </row>
    <row r="114" spans="2:11" s="1" customFormat="1" ht="15" customHeight="1">
      <c r="B114" s="280"/>
      <c r="C114" s="257" t="s">
        <v>596</v>
      </c>
      <c r="D114" s="257"/>
      <c r="E114" s="257"/>
      <c r="F114" s="278" t="s">
        <v>554</v>
      </c>
      <c r="G114" s="257"/>
      <c r="H114" s="257" t="s">
        <v>597</v>
      </c>
      <c r="I114" s="257" t="s">
        <v>556</v>
      </c>
      <c r="J114" s="257">
        <v>120</v>
      </c>
      <c r="K114" s="269"/>
    </row>
    <row r="115" spans="2:11" s="1" customFormat="1" ht="15" customHeight="1">
      <c r="B115" s="280"/>
      <c r="C115" s="257" t="s">
        <v>40</v>
      </c>
      <c r="D115" s="257"/>
      <c r="E115" s="257"/>
      <c r="F115" s="278" t="s">
        <v>554</v>
      </c>
      <c r="G115" s="257"/>
      <c r="H115" s="257" t="s">
        <v>598</v>
      </c>
      <c r="I115" s="257" t="s">
        <v>589</v>
      </c>
      <c r="J115" s="257"/>
      <c r="K115" s="269"/>
    </row>
    <row r="116" spans="2:11" s="1" customFormat="1" ht="15" customHeight="1">
      <c r="B116" s="280"/>
      <c r="C116" s="257" t="s">
        <v>50</v>
      </c>
      <c r="D116" s="257"/>
      <c r="E116" s="257"/>
      <c r="F116" s="278" t="s">
        <v>554</v>
      </c>
      <c r="G116" s="257"/>
      <c r="H116" s="257" t="s">
        <v>599</v>
      </c>
      <c r="I116" s="257" t="s">
        <v>589</v>
      </c>
      <c r="J116" s="257"/>
      <c r="K116" s="269"/>
    </row>
    <row r="117" spans="2:11" s="1" customFormat="1" ht="15" customHeight="1">
      <c r="B117" s="280"/>
      <c r="C117" s="257" t="s">
        <v>59</v>
      </c>
      <c r="D117" s="257"/>
      <c r="E117" s="257"/>
      <c r="F117" s="278" t="s">
        <v>554</v>
      </c>
      <c r="G117" s="257"/>
      <c r="H117" s="257" t="s">
        <v>600</v>
      </c>
      <c r="I117" s="257" t="s">
        <v>601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84" t="s">
        <v>602</v>
      </c>
      <c r="D122" s="384"/>
      <c r="E122" s="384"/>
      <c r="F122" s="384"/>
      <c r="G122" s="384"/>
      <c r="H122" s="384"/>
      <c r="I122" s="384"/>
      <c r="J122" s="384"/>
      <c r="K122" s="297"/>
    </row>
    <row r="123" spans="2:11" s="1" customFormat="1" ht="17.25" customHeight="1">
      <c r="B123" s="298"/>
      <c r="C123" s="270" t="s">
        <v>548</v>
      </c>
      <c r="D123" s="270"/>
      <c r="E123" s="270"/>
      <c r="F123" s="270" t="s">
        <v>549</v>
      </c>
      <c r="G123" s="271"/>
      <c r="H123" s="270" t="s">
        <v>56</v>
      </c>
      <c r="I123" s="270" t="s">
        <v>59</v>
      </c>
      <c r="J123" s="270" t="s">
        <v>550</v>
      </c>
      <c r="K123" s="299"/>
    </row>
    <row r="124" spans="2:11" s="1" customFormat="1" ht="17.25" customHeight="1">
      <c r="B124" s="298"/>
      <c r="C124" s="272" t="s">
        <v>551</v>
      </c>
      <c r="D124" s="272"/>
      <c r="E124" s="272"/>
      <c r="F124" s="273" t="s">
        <v>552</v>
      </c>
      <c r="G124" s="274"/>
      <c r="H124" s="272"/>
      <c r="I124" s="272"/>
      <c r="J124" s="272" t="s">
        <v>553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557</v>
      </c>
      <c r="D126" s="277"/>
      <c r="E126" s="277"/>
      <c r="F126" s="278" t="s">
        <v>554</v>
      </c>
      <c r="G126" s="257"/>
      <c r="H126" s="257" t="s">
        <v>594</v>
      </c>
      <c r="I126" s="257" t="s">
        <v>556</v>
      </c>
      <c r="J126" s="257">
        <v>120</v>
      </c>
      <c r="K126" s="303"/>
    </row>
    <row r="127" spans="2:11" s="1" customFormat="1" ht="15" customHeight="1">
      <c r="B127" s="300"/>
      <c r="C127" s="257" t="s">
        <v>603</v>
      </c>
      <c r="D127" s="257"/>
      <c r="E127" s="257"/>
      <c r="F127" s="278" t="s">
        <v>554</v>
      </c>
      <c r="G127" s="257"/>
      <c r="H127" s="257" t="s">
        <v>604</v>
      </c>
      <c r="I127" s="257" t="s">
        <v>556</v>
      </c>
      <c r="J127" s="257" t="s">
        <v>605</v>
      </c>
      <c r="K127" s="303"/>
    </row>
    <row r="128" spans="2:11" s="1" customFormat="1" ht="15" customHeight="1">
      <c r="B128" s="300"/>
      <c r="C128" s="257" t="s">
        <v>502</v>
      </c>
      <c r="D128" s="257"/>
      <c r="E128" s="257"/>
      <c r="F128" s="278" t="s">
        <v>554</v>
      </c>
      <c r="G128" s="257"/>
      <c r="H128" s="257" t="s">
        <v>606</v>
      </c>
      <c r="I128" s="257" t="s">
        <v>556</v>
      </c>
      <c r="J128" s="257" t="s">
        <v>605</v>
      </c>
      <c r="K128" s="303"/>
    </row>
    <row r="129" spans="2:11" s="1" customFormat="1" ht="15" customHeight="1">
      <c r="B129" s="300"/>
      <c r="C129" s="257" t="s">
        <v>565</v>
      </c>
      <c r="D129" s="257"/>
      <c r="E129" s="257"/>
      <c r="F129" s="278" t="s">
        <v>560</v>
      </c>
      <c r="G129" s="257"/>
      <c r="H129" s="257" t="s">
        <v>566</v>
      </c>
      <c r="I129" s="257" t="s">
        <v>556</v>
      </c>
      <c r="J129" s="257">
        <v>15</v>
      </c>
      <c r="K129" s="303"/>
    </row>
    <row r="130" spans="2:11" s="1" customFormat="1" ht="15" customHeight="1">
      <c r="B130" s="300"/>
      <c r="C130" s="281" t="s">
        <v>567</v>
      </c>
      <c r="D130" s="281"/>
      <c r="E130" s="281"/>
      <c r="F130" s="282" t="s">
        <v>560</v>
      </c>
      <c r="G130" s="281"/>
      <c r="H130" s="281" t="s">
        <v>568</v>
      </c>
      <c r="I130" s="281" t="s">
        <v>556</v>
      </c>
      <c r="J130" s="281">
        <v>15</v>
      </c>
      <c r="K130" s="303"/>
    </row>
    <row r="131" spans="2:11" s="1" customFormat="1" ht="15" customHeight="1">
      <c r="B131" s="300"/>
      <c r="C131" s="281" t="s">
        <v>569</v>
      </c>
      <c r="D131" s="281"/>
      <c r="E131" s="281"/>
      <c r="F131" s="282" t="s">
        <v>560</v>
      </c>
      <c r="G131" s="281"/>
      <c r="H131" s="281" t="s">
        <v>570</v>
      </c>
      <c r="I131" s="281" t="s">
        <v>556</v>
      </c>
      <c r="J131" s="281">
        <v>20</v>
      </c>
      <c r="K131" s="303"/>
    </row>
    <row r="132" spans="2:11" s="1" customFormat="1" ht="15" customHeight="1">
      <c r="B132" s="300"/>
      <c r="C132" s="281" t="s">
        <v>571</v>
      </c>
      <c r="D132" s="281"/>
      <c r="E132" s="281"/>
      <c r="F132" s="282" t="s">
        <v>560</v>
      </c>
      <c r="G132" s="281"/>
      <c r="H132" s="281" t="s">
        <v>572</v>
      </c>
      <c r="I132" s="281" t="s">
        <v>556</v>
      </c>
      <c r="J132" s="281">
        <v>20</v>
      </c>
      <c r="K132" s="303"/>
    </row>
    <row r="133" spans="2:11" s="1" customFormat="1" ht="15" customHeight="1">
      <c r="B133" s="300"/>
      <c r="C133" s="257" t="s">
        <v>559</v>
      </c>
      <c r="D133" s="257"/>
      <c r="E133" s="257"/>
      <c r="F133" s="278" t="s">
        <v>560</v>
      </c>
      <c r="G133" s="257"/>
      <c r="H133" s="257" t="s">
        <v>594</v>
      </c>
      <c r="I133" s="257" t="s">
        <v>556</v>
      </c>
      <c r="J133" s="257">
        <v>50</v>
      </c>
      <c r="K133" s="303"/>
    </row>
    <row r="134" spans="2:11" s="1" customFormat="1" ht="15" customHeight="1">
      <c r="B134" s="300"/>
      <c r="C134" s="257" t="s">
        <v>573</v>
      </c>
      <c r="D134" s="257"/>
      <c r="E134" s="257"/>
      <c r="F134" s="278" t="s">
        <v>560</v>
      </c>
      <c r="G134" s="257"/>
      <c r="H134" s="257" t="s">
        <v>594</v>
      </c>
      <c r="I134" s="257" t="s">
        <v>556</v>
      </c>
      <c r="J134" s="257">
        <v>50</v>
      </c>
      <c r="K134" s="303"/>
    </row>
    <row r="135" spans="2:11" s="1" customFormat="1" ht="15" customHeight="1">
      <c r="B135" s="300"/>
      <c r="C135" s="257" t="s">
        <v>579</v>
      </c>
      <c r="D135" s="257"/>
      <c r="E135" s="257"/>
      <c r="F135" s="278" t="s">
        <v>560</v>
      </c>
      <c r="G135" s="257"/>
      <c r="H135" s="257" t="s">
        <v>594</v>
      </c>
      <c r="I135" s="257" t="s">
        <v>556</v>
      </c>
      <c r="J135" s="257">
        <v>50</v>
      </c>
      <c r="K135" s="303"/>
    </row>
    <row r="136" spans="2:11" s="1" customFormat="1" ht="15" customHeight="1">
      <c r="B136" s="300"/>
      <c r="C136" s="257" t="s">
        <v>581</v>
      </c>
      <c r="D136" s="257"/>
      <c r="E136" s="257"/>
      <c r="F136" s="278" t="s">
        <v>560</v>
      </c>
      <c r="G136" s="257"/>
      <c r="H136" s="257" t="s">
        <v>594</v>
      </c>
      <c r="I136" s="257" t="s">
        <v>556</v>
      </c>
      <c r="J136" s="257">
        <v>50</v>
      </c>
      <c r="K136" s="303"/>
    </row>
    <row r="137" spans="2:11" s="1" customFormat="1" ht="15" customHeight="1">
      <c r="B137" s="300"/>
      <c r="C137" s="257" t="s">
        <v>582</v>
      </c>
      <c r="D137" s="257"/>
      <c r="E137" s="257"/>
      <c r="F137" s="278" t="s">
        <v>560</v>
      </c>
      <c r="G137" s="257"/>
      <c r="H137" s="257" t="s">
        <v>607</v>
      </c>
      <c r="I137" s="257" t="s">
        <v>556</v>
      </c>
      <c r="J137" s="257">
        <v>255</v>
      </c>
      <c r="K137" s="303"/>
    </row>
    <row r="138" spans="2:11" s="1" customFormat="1" ht="15" customHeight="1">
      <c r="B138" s="300"/>
      <c r="C138" s="257" t="s">
        <v>584</v>
      </c>
      <c r="D138" s="257"/>
      <c r="E138" s="257"/>
      <c r="F138" s="278" t="s">
        <v>554</v>
      </c>
      <c r="G138" s="257"/>
      <c r="H138" s="257" t="s">
        <v>608</v>
      </c>
      <c r="I138" s="257" t="s">
        <v>586</v>
      </c>
      <c r="J138" s="257"/>
      <c r="K138" s="303"/>
    </row>
    <row r="139" spans="2:11" s="1" customFormat="1" ht="15" customHeight="1">
      <c r="B139" s="300"/>
      <c r="C139" s="257" t="s">
        <v>587</v>
      </c>
      <c r="D139" s="257"/>
      <c r="E139" s="257"/>
      <c r="F139" s="278" t="s">
        <v>554</v>
      </c>
      <c r="G139" s="257"/>
      <c r="H139" s="257" t="s">
        <v>609</v>
      </c>
      <c r="I139" s="257" t="s">
        <v>589</v>
      </c>
      <c r="J139" s="257"/>
      <c r="K139" s="303"/>
    </row>
    <row r="140" spans="2:11" s="1" customFormat="1" ht="15" customHeight="1">
      <c r="B140" s="300"/>
      <c r="C140" s="257" t="s">
        <v>590</v>
      </c>
      <c r="D140" s="257"/>
      <c r="E140" s="257"/>
      <c r="F140" s="278" t="s">
        <v>554</v>
      </c>
      <c r="G140" s="257"/>
      <c r="H140" s="257" t="s">
        <v>590</v>
      </c>
      <c r="I140" s="257" t="s">
        <v>589</v>
      </c>
      <c r="J140" s="257"/>
      <c r="K140" s="303"/>
    </row>
    <row r="141" spans="2:11" s="1" customFormat="1" ht="15" customHeight="1">
      <c r="B141" s="300"/>
      <c r="C141" s="257" t="s">
        <v>40</v>
      </c>
      <c r="D141" s="257"/>
      <c r="E141" s="257"/>
      <c r="F141" s="278" t="s">
        <v>554</v>
      </c>
      <c r="G141" s="257"/>
      <c r="H141" s="257" t="s">
        <v>610</v>
      </c>
      <c r="I141" s="257" t="s">
        <v>589</v>
      </c>
      <c r="J141" s="257"/>
      <c r="K141" s="303"/>
    </row>
    <row r="142" spans="2:11" s="1" customFormat="1" ht="15" customHeight="1">
      <c r="B142" s="300"/>
      <c r="C142" s="257" t="s">
        <v>611</v>
      </c>
      <c r="D142" s="257"/>
      <c r="E142" s="257"/>
      <c r="F142" s="278" t="s">
        <v>554</v>
      </c>
      <c r="G142" s="257"/>
      <c r="H142" s="257" t="s">
        <v>612</v>
      </c>
      <c r="I142" s="257" t="s">
        <v>589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86" t="s">
        <v>613</v>
      </c>
      <c r="D147" s="386"/>
      <c r="E147" s="386"/>
      <c r="F147" s="386"/>
      <c r="G147" s="386"/>
      <c r="H147" s="386"/>
      <c r="I147" s="386"/>
      <c r="J147" s="386"/>
      <c r="K147" s="269"/>
    </row>
    <row r="148" spans="2:11" s="1" customFormat="1" ht="17.25" customHeight="1">
      <c r="B148" s="268"/>
      <c r="C148" s="270" t="s">
        <v>548</v>
      </c>
      <c r="D148" s="270"/>
      <c r="E148" s="270"/>
      <c r="F148" s="270" t="s">
        <v>549</v>
      </c>
      <c r="G148" s="271"/>
      <c r="H148" s="270" t="s">
        <v>56</v>
      </c>
      <c r="I148" s="270" t="s">
        <v>59</v>
      </c>
      <c r="J148" s="270" t="s">
        <v>550</v>
      </c>
      <c r="K148" s="269"/>
    </row>
    <row r="149" spans="2:11" s="1" customFormat="1" ht="17.25" customHeight="1">
      <c r="B149" s="268"/>
      <c r="C149" s="272" t="s">
        <v>551</v>
      </c>
      <c r="D149" s="272"/>
      <c r="E149" s="272"/>
      <c r="F149" s="273" t="s">
        <v>552</v>
      </c>
      <c r="G149" s="274"/>
      <c r="H149" s="272"/>
      <c r="I149" s="272"/>
      <c r="J149" s="272" t="s">
        <v>553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557</v>
      </c>
      <c r="D151" s="257"/>
      <c r="E151" s="257"/>
      <c r="F151" s="308" t="s">
        <v>554</v>
      </c>
      <c r="G151" s="257"/>
      <c r="H151" s="307" t="s">
        <v>594</v>
      </c>
      <c r="I151" s="307" t="s">
        <v>556</v>
      </c>
      <c r="J151" s="307">
        <v>120</v>
      </c>
      <c r="K151" s="303"/>
    </row>
    <row r="152" spans="2:11" s="1" customFormat="1" ht="15" customHeight="1">
      <c r="B152" s="280"/>
      <c r="C152" s="307" t="s">
        <v>603</v>
      </c>
      <c r="D152" s="257"/>
      <c r="E152" s="257"/>
      <c r="F152" s="308" t="s">
        <v>554</v>
      </c>
      <c r="G152" s="257"/>
      <c r="H152" s="307" t="s">
        <v>614</v>
      </c>
      <c r="I152" s="307" t="s">
        <v>556</v>
      </c>
      <c r="J152" s="307" t="s">
        <v>605</v>
      </c>
      <c r="K152" s="303"/>
    </row>
    <row r="153" spans="2:11" s="1" customFormat="1" ht="15" customHeight="1">
      <c r="B153" s="280"/>
      <c r="C153" s="307" t="s">
        <v>502</v>
      </c>
      <c r="D153" s="257"/>
      <c r="E153" s="257"/>
      <c r="F153" s="308" t="s">
        <v>554</v>
      </c>
      <c r="G153" s="257"/>
      <c r="H153" s="307" t="s">
        <v>615</v>
      </c>
      <c r="I153" s="307" t="s">
        <v>556</v>
      </c>
      <c r="J153" s="307" t="s">
        <v>605</v>
      </c>
      <c r="K153" s="303"/>
    </row>
    <row r="154" spans="2:11" s="1" customFormat="1" ht="15" customHeight="1">
      <c r="B154" s="280"/>
      <c r="C154" s="307" t="s">
        <v>559</v>
      </c>
      <c r="D154" s="257"/>
      <c r="E154" s="257"/>
      <c r="F154" s="308" t="s">
        <v>560</v>
      </c>
      <c r="G154" s="257"/>
      <c r="H154" s="307" t="s">
        <v>594</v>
      </c>
      <c r="I154" s="307" t="s">
        <v>556</v>
      </c>
      <c r="J154" s="307">
        <v>50</v>
      </c>
      <c r="K154" s="303"/>
    </row>
    <row r="155" spans="2:11" s="1" customFormat="1" ht="15" customHeight="1">
      <c r="B155" s="280"/>
      <c r="C155" s="307" t="s">
        <v>562</v>
      </c>
      <c r="D155" s="257"/>
      <c r="E155" s="257"/>
      <c r="F155" s="308" t="s">
        <v>554</v>
      </c>
      <c r="G155" s="257"/>
      <c r="H155" s="307" t="s">
        <v>594</v>
      </c>
      <c r="I155" s="307" t="s">
        <v>564</v>
      </c>
      <c r="J155" s="307"/>
      <c r="K155" s="303"/>
    </row>
    <row r="156" spans="2:11" s="1" customFormat="1" ht="15" customHeight="1">
      <c r="B156" s="280"/>
      <c r="C156" s="307" t="s">
        <v>573</v>
      </c>
      <c r="D156" s="257"/>
      <c r="E156" s="257"/>
      <c r="F156" s="308" t="s">
        <v>560</v>
      </c>
      <c r="G156" s="257"/>
      <c r="H156" s="307" t="s">
        <v>594</v>
      </c>
      <c r="I156" s="307" t="s">
        <v>556</v>
      </c>
      <c r="J156" s="307">
        <v>50</v>
      </c>
      <c r="K156" s="303"/>
    </row>
    <row r="157" spans="2:11" s="1" customFormat="1" ht="15" customHeight="1">
      <c r="B157" s="280"/>
      <c r="C157" s="307" t="s">
        <v>581</v>
      </c>
      <c r="D157" s="257"/>
      <c r="E157" s="257"/>
      <c r="F157" s="308" t="s">
        <v>560</v>
      </c>
      <c r="G157" s="257"/>
      <c r="H157" s="307" t="s">
        <v>594</v>
      </c>
      <c r="I157" s="307" t="s">
        <v>556</v>
      </c>
      <c r="J157" s="307">
        <v>50</v>
      </c>
      <c r="K157" s="303"/>
    </row>
    <row r="158" spans="2:11" s="1" customFormat="1" ht="15" customHeight="1">
      <c r="B158" s="280"/>
      <c r="C158" s="307" t="s">
        <v>579</v>
      </c>
      <c r="D158" s="257"/>
      <c r="E158" s="257"/>
      <c r="F158" s="308" t="s">
        <v>560</v>
      </c>
      <c r="G158" s="257"/>
      <c r="H158" s="307" t="s">
        <v>594</v>
      </c>
      <c r="I158" s="307" t="s">
        <v>556</v>
      </c>
      <c r="J158" s="307">
        <v>50</v>
      </c>
      <c r="K158" s="303"/>
    </row>
    <row r="159" spans="2:11" s="1" customFormat="1" ht="15" customHeight="1">
      <c r="B159" s="280"/>
      <c r="C159" s="307" t="s">
        <v>92</v>
      </c>
      <c r="D159" s="257"/>
      <c r="E159" s="257"/>
      <c r="F159" s="308" t="s">
        <v>554</v>
      </c>
      <c r="G159" s="257"/>
      <c r="H159" s="307" t="s">
        <v>616</v>
      </c>
      <c r="I159" s="307" t="s">
        <v>556</v>
      </c>
      <c r="J159" s="307" t="s">
        <v>617</v>
      </c>
      <c r="K159" s="303"/>
    </row>
    <row r="160" spans="2:11" s="1" customFormat="1" ht="15" customHeight="1">
      <c r="B160" s="280"/>
      <c r="C160" s="307" t="s">
        <v>618</v>
      </c>
      <c r="D160" s="257"/>
      <c r="E160" s="257"/>
      <c r="F160" s="308" t="s">
        <v>554</v>
      </c>
      <c r="G160" s="257"/>
      <c r="H160" s="307" t="s">
        <v>619</v>
      </c>
      <c r="I160" s="307" t="s">
        <v>589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84" t="s">
        <v>620</v>
      </c>
      <c r="D165" s="384"/>
      <c r="E165" s="384"/>
      <c r="F165" s="384"/>
      <c r="G165" s="384"/>
      <c r="H165" s="384"/>
      <c r="I165" s="384"/>
      <c r="J165" s="384"/>
      <c r="K165" s="250"/>
    </row>
    <row r="166" spans="2:11" s="1" customFormat="1" ht="17.25" customHeight="1">
      <c r="B166" s="249"/>
      <c r="C166" s="270" t="s">
        <v>548</v>
      </c>
      <c r="D166" s="270"/>
      <c r="E166" s="270"/>
      <c r="F166" s="270" t="s">
        <v>549</v>
      </c>
      <c r="G166" s="312"/>
      <c r="H166" s="313" t="s">
        <v>56</v>
      </c>
      <c r="I166" s="313" t="s">
        <v>59</v>
      </c>
      <c r="J166" s="270" t="s">
        <v>550</v>
      </c>
      <c r="K166" s="250"/>
    </row>
    <row r="167" spans="2:11" s="1" customFormat="1" ht="17.25" customHeight="1">
      <c r="B167" s="251"/>
      <c r="C167" s="272" t="s">
        <v>551</v>
      </c>
      <c r="D167" s="272"/>
      <c r="E167" s="272"/>
      <c r="F167" s="273" t="s">
        <v>552</v>
      </c>
      <c r="G167" s="314"/>
      <c r="H167" s="315"/>
      <c r="I167" s="315"/>
      <c r="J167" s="272" t="s">
        <v>553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557</v>
      </c>
      <c r="D169" s="257"/>
      <c r="E169" s="257"/>
      <c r="F169" s="278" t="s">
        <v>554</v>
      </c>
      <c r="G169" s="257"/>
      <c r="H169" s="257" t="s">
        <v>594</v>
      </c>
      <c r="I169" s="257" t="s">
        <v>556</v>
      </c>
      <c r="J169" s="257">
        <v>120</v>
      </c>
      <c r="K169" s="303"/>
    </row>
    <row r="170" spans="2:11" s="1" customFormat="1" ht="15" customHeight="1">
      <c r="B170" s="280"/>
      <c r="C170" s="257" t="s">
        <v>603</v>
      </c>
      <c r="D170" s="257"/>
      <c r="E170" s="257"/>
      <c r="F170" s="278" t="s">
        <v>554</v>
      </c>
      <c r="G170" s="257"/>
      <c r="H170" s="257" t="s">
        <v>604</v>
      </c>
      <c r="I170" s="257" t="s">
        <v>556</v>
      </c>
      <c r="J170" s="257" t="s">
        <v>605</v>
      </c>
      <c r="K170" s="303"/>
    </row>
    <row r="171" spans="2:11" s="1" customFormat="1" ht="15" customHeight="1">
      <c r="B171" s="280"/>
      <c r="C171" s="257" t="s">
        <v>502</v>
      </c>
      <c r="D171" s="257"/>
      <c r="E171" s="257"/>
      <c r="F171" s="278" t="s">
        <v>554</v>
      </c>
      <c r="G171" s="257"/>
      <c r="H171" s="257" t="s">
        <v>621</v>
      </c>
      <c r="I171" s="257" t="s">
        <v>556</v>
      </c>
      <c r="J171" s="257" t="s">
        <v>605</v>
      </c>
      <c r="K171" s="303"/>
    </row>
    <row r="172" spans="2:11" s="1" customFormat="1" ht="15" customHeight="1">
      <c r="B172" s="280"/>
      <c r="C172" s="257" t="s">
        <v>559</v>
      </c>
      <c r="D172" s="257"/>
      <c r="E172" s="257"/>
      <c r="F172" s="278" t="s">
        <v>560</v>
      </c>
      <c r="G172" s="257"/>
      <c r="H172" s="257" t="s">
        <v>621</v>
      </c>
      <c r="I172" s="257" t="s">
        <v>556</v>
      </c>
      <c r="J172" s="257">
        <v>50</v>
      </c>
      <c r="K172" s="303"/>
    </row>
    <row r="173" spans="2:11" s="1" customFormat="1" ht="15" customHeight="1">
      <c r="B173" s="280"/>
      <c r="C173" s="257" t="s">
        <v>562</v>
      </c>
      <c r="D173" s="257"/>
      <c r="E173" s="257"/>
      <c r="F173" s="278" t="s">
        <v>554</v>
      </c>
      <c r="G173" s="257"/>
      <c r="H173" s="257" t="s">
        <v>621</v>
      </c>
      <c r="I173" s="257" t="s">
        <v>564</v>
      </c>
      <c r="J173" s="257"/>
      <c r="K173" s="303"/>
    </row>
    <row r="174" spans="2:11" s="1" customFormat="1" ht="15" customHeight="1">
      <c r="B174" s="280"/>
      <c r="C174" s="257" t="s">
        <v>573</v>
      </c>
      <c r="D174" s="257"/>
      <c r="E174" s="257"/>
      <c r="F174" s="278" t="s">
        <v>560</v>
      </c>
      <c r="G174" s="257"/>
      <c r="H174" s="257" t="s">
        <v>621</v>
      </c>
      <c r="I174" s="257" t="s">
        <v>556</v>
      </c>
      <c r="J174" s="257">
        <v>50</v>
      </c>
      <c r="K174" s="303"/>
    </row>
    <row r="175" spans="2:11" s="1" customFormat="1" ht="15" customHeight="1">
      <c r="B175" s="280"/>
      <c r="C175" s="257" t="s">
        <v>581</v>
      </c>
      <c r="D175" s="257"/>
      <c r="E175" s="257"/>
      <c r="F175" s="278" t="s">
        <v>560</v>
      </c>
      <c r="G175" s="257"/>
      <c r="H175" s="257" t="s">
        <v>621</v>
      </c>
      <c r="I175" s="257" t="s">
        <v>556</v>
      </c>
      <c r="J175" s="257">
        <v>50</v>
      </c>
      <c r="K175" s="303"/>
    </row>
    <row r="176" spans="2:11" s="1" customFormat="1" ht="15" customHeight="1">
      <c r="B176" s="280"/>
      <c r="C176" s="257" t="s">
        <v>579</v>
      </c>
      <c r="D176" s="257"/>
      <c r="E176" s="257"/>
      <c r="F176" s="278" t="s">
        <v>560</v>
      </c>
      <c r="G176" s="257"/>
      <c r="H176" s="257" t="s">
        <v>621</v>
      </c>
      <c r="I176" s="257" t="s">
        <v>556</v>
      </c>
      <c r="J176" s="257">
        <v>50</v>
      </c>
      <c r="K176" s="303"/>
    </row>
    <row r="177" spans="2:11" s="1" customFormat="1" ht="15" customHeight="1">
      <c r="B177" s="280"/>
      <c r="C177" s="257" t="s">
        <v>105</v>
      </c>
      <c r="D177" s="257"/>
      <c r="E177" s="257"/>
      <c r="F177" s="278" t="s">
        <v>554</v>
      </c>
      <c r="G177" s="257"/>
      <c r="H177" s="257" t="s">
        <v>622</v>
      </c>
      <c r="I177" s="257" t="s">
        <v>623</v>
      </c>
      <c r="J177" s="257"/>
      <c r="K177" s="303"/>
    </row>
    <row r="178" spans="2:11" s="1" customFormat="1" ht="15" customHeight="1">
      <c r="B178" s="280"/>
      <c r="C178" s="257" t="s">
        <v>59</v>
      </c>
      <c r="D178" s="257"/>
      <c r="E178" s="257"/>
      <c r="F178" s="278" t="s">
        <v>554</v>
      </c>
      <c r="G178" s="257"/>
      <c r="H178" s="257" t="s">
        <v>624</v>
      </c>
      <c r="I178" s="257" t="s">
        <v>625</v>
      </c>
      <c r="J178" s="257">
        <v>1</v>
      </c>
      <c r="K178" s="303"/>
    </row>
    <row r="179" spans="2:11" s="1" customFormat="1" ht="15" customHeight="1">
      <c r="B179" s="280"/>
      <c r="C179" s="257" t="s">
        <v>55</v>
      </c>
      <c r="D179" s="257"/>
      <c r="E179" s="257"/>
      <c r="F179" s="278" t="s">
        <v>554</v>
      </c>
      <c r="G179" s="257"/>
      <c r="H179" s="257" t="s">
        <v>626</v>
      </c>
      <c r="I179" s="257" t="s">
        <v>556</v>
      </c>
      <c r="J179" s="257">
        <v>20</v>
      </c>
      <c r="K179" s="303"/>
    </row>
    <row r="180" spans="2:11" s="1" customFormat="1" ht="15" customHeight="1">
      <c r="B180" s="280"/>
      <c r="C180" s="257" t="s">
        <v>56</v>
      </c>
      <c r="D180" s="257"/>
      <c r="E180" s="257"/>
      <c r="F180" s="278" t="s">
        <v>554</v>
      </c>
      <c r="G180" s="257"/>
      <c r="H180" s="257" t="s">
        <v>627</v>
      </c>
      <c r="I180" s="257" t="s">
        <v>556</v>
      </c>
      <c r="J180" s="257">
        <v>255</v>
      </c>
      <c r="K180" s="303"/>
    </row>
    <row r="181" spans="2:11" s="1" customFormat="1" ht="15" customHeight="1">
      <c r="B181" s="280"/>
      <c r="C181" s="257" t="s">
        <v>106</v>
      </c>
      <c r="D181" s="257"/>
      <c r="E181" s="257"/>
      <c r="F181" s="278" t="s">
        <v>554</v>
      </c>
      <c r="G181" s="257"/>
      <c r="H181" s="257" t="s">
        <v>518</v>
      </c>
      <c r="I181" s="257" t="s">
        <v>556</v>
      </c>
      <c r="J181" s="257">
        <v>10</v>
      </c>
      <c r="K181" s="303"/>
    </row>
    <row r="182" spans="2:11" s="1" customFormat="1" ht="15" customHeight="1">
      <c r="B182" s="280"/>
      <c r="C182" s="257" t="s">
        <v>107</v>
      </c>
      <c r="D182" s="257"/>
      <c r="E182" s="257"/>
      <c r="F182" s="278" t="s">
        <v>554</v>
      </c>
      <c r="G182" s="257"/>
      <c r="H182" s="257" t="s">
        <v>628</v>
      </c>
      <c r="I182" s="257" t="s">
        <v>589</v>
      </c>
      <c r="J182" s="257"/>
      <c r="K182" s="303"/>
    </row>
    <row r="183" spans="2:11" s="1" customFormat="1" ht="15" customHeight="1">
      <c r="B183" s="280"/>
      <c r="C183" s="257" t="s">
        <v>629</v>
      </c>
      <c r="D183" s="257"/>
      <c r="E183" s="257"/>
      <c r="F183" s="278" t="s">
        <v>554</v>
      </c>
      <c r="G183" s="257"/>
      <c r="H183" s="257" t="s">
        <v>630</v>
      </c>
      <c r="I183" s="257" t="s">
        <v>589</v>
      </c>
      <c r="J183" s="257"/>
      <c r="K183" s="303"/>
    </row>
    <row r="184" spans="2:11" s="1" customFormat="1" ht="15" customHeight="1">
      <c r="B184" s="280"/>
      <c r="C184" s="257" t="s">
        <v>618</v>
      </c>
      <c r="D184" s="257"/>
      <c r="E184" s="257"/>
      <c r="F184" s="278" t="s">
        <v>554</v>
      </c>
      <c r="G184" s="257"/>
      <c r="H184" s="257" t="s">
        <v>631</v>
      </c>
      <c r="I184" s="257" t="s">
        <v>589</v>
      </c>
      <c r="J184" s="257"/>
      <c r="K184" s="303"/>
    </row>
    <row r="185" spans="2:11" s="1" customFormat="1" ht="15" customHeight="1">
      <c r="B185" s="280"/>
      <c r="C185" s="257" t="s">
        <v>109</v>
      </c>
      <c r="D185" s="257"/>
      <c r="E185" s="257"/>
      <c r="F185" s="278" t="s">
        <v>560</v>
      </c>
      <c r="G185" s="257"/>
      <c r="H185" s="257" t="s">
        <v>632</v>
      </c>
      <c r="I185" s="257" t="s">
        <v>556</v>
      </c>
      <c r="J185" s="257">
        <v>50</v>
      </c>
      <c r="K185" s="303"/>
    </row>
    <row r="186" spans="2:11" s="1" customFormat="1" ht="15" customHeight="1">
      <c r="B186" s="280"/>
      <c r="C186" s="257" t="s">
        <v>633</v>
      </c>
      <c r="D186" s="257"/>
      <c r="E186" s="257"/>
      <c r="F186" s="278" t="s">
        <v>560</v>
      </c>
      <c r="G186" s="257"/>
      <c r="H186" s="257" t="s">
        <v>634</v>
      </c>
      <c r="I186" s="257" t="s">
        <v>635</v>
      </c>
      <c r="J186" s="257"/>
      <c r="K186" s="303"/>
    </row>
    <row r="187" spans="2:11" s="1" customFormat="1" ht="15" customHeight="1">
      <c r="B187" s="280"/>
      <c r="C187" s="257" t="s">
        <v>636</v>
      </c>
      <c r="D187" s="257"/>
      <c r="E187" s="257"/>
      <c r="F187" s="278" t="s">
        <v>560</v>
      </c>
      <c r="G187" s="257"/>
      <c r="H187" s="257" t="s">
        <v>637</v>
      </c>
      <c r="I187" s="257" t="s">
        <v>635</v>
      </c>
      <c r="J187" s="257"/>
      <c r="K187" s="303"/>
    </row>
    <row r="188" spans="2:11" s="1" customFormat="1" ht="15" customHeight="1">
      <c r="B188" s="280"/>
      <c r="C188" s="257" t="s">
        <v>638</v>
      </c>
      <c r="D188" s="257"/>
      <c r="E188" s="257"/>
      <c r="F188" s="278" t="s">
        <v>560</v>
      </c>
      <c r="G188" s="257"/>
      <c r="H188" s="257" t="s">
        <v>639</v>
      </c>
      <c r="I188" s="257" t="s">
        <v>635</v>
      </c>
      <c r="J188" s="257"/>
      <c r="K188" s="303"/>
    </row>
    <row r="189" spans="2:11" s="1" customFormat="1" ht="15" customHeight="1">
      <c r="B189" s="280"/>
      <c r="C189" s="316" t="s">
        <v>640</v>
      </c>
      <c r="D189" s="257"/>
      <c r="E189" s="257"/>
      <c r="F189" s="278" t="s">
        <v>560</v>
      </c>
      <c r="G189" s="257"/>
      <c r="H189" s="257" t="s">
        <v>641</v>
      </c>
      <c r="I189" s="257" t="s">
        <v>642</v>
      </c>
      <c r="J189" s="317" t="s">
        <v>643</v>
      </c>
      <c r="K189" s="303"/>
    </row>
    <row r="190" spans="2:11" s="17" customFormat="1" ht="15" customHeight="1">
      <c r="B190" s="318"/>
      <c r="C190" s="319" t="s">
        <v>644</v>
      </c>
      <c r="D190" s="320"/>
      <c r="E190" s="320"/>
      <c r="F190" s="321" t="s">
        <v>560</v>
      </c>
      <c r="G190" s="320"/>
      <c r="H190" s="320" t="s">
        <v>645</v>
      </c>
      <c r="I190" s="320" t="s">
        <v>642</v>
      </c>
      <c r="J190" s="322" t="s">
        <v>643</v>
      </c>
      <c r="K190" s="323"/>
    </row>
    <row r="191" spans="2:11" s="1" customFormat="1" ht="15" customHeight="1">
      <c r="B191" s="280"/>
      <c r="C191" s="316" t="s">
        <v>44</v>
      </c>
      <c r="D191" s="257"/>
      <c r="E191" s="257"/>
      <c r="F191" s="278" t="s">
        <v>554</v>
      </c>
      <c r="G191" s="257"/>
      <c r="H191" s="254" t="s">
        <v>646</v>
      </c>
      <c r="I191" s="257" t="s">
        <v>647</v>
      </c>
      <c r="J191" s="257"/>
      <c r="K191" s="303"/>
    </row>
    <row r="192" spans="2:11" s="1" customFormat="1" ht="15" customHeight="1">
      <c r="B192" s="280"/>
      <c r="C192" s="316" t="s">
        <v>648</v>
      </c>
      <c r="D192" s="257"/>
      <c r="E192" s="257"/>
      <c r="F192" s="278" t="s">
        <v>554</v>
      </c>
      <c r="G192" s="257"/>
      <c r="H192" s="257" t="s">
        <v>649</v>
      </c>
      <c r="I192" s="257" t="s">
        <v>589</v>
      </c>
      <c r="J192" s="257"/>
      <c r="K192" s="303"/>
    </row>
    <row r="193" spans="2:11" s="1" customFormat="1" ht="15" customHeight="1">
      <c r="B193" s="280"/>
      <c r="C193" s="316" t="s">
        <v>650</v>
      </c>
      <c r="D193" s="257"/>
      <c r="E193" s="257"/>
      <c r="F193" s="278" t="s">
        <v>554</v>
      </c>
      <c r="G193" s="257"/>
      <c r="H193" s="257" t="s">
        <v>651</v>
      </c>
      <c r="I193" s="257" t="s">
        <v>589</v>
      </c>
      <c r="J193" s="257"/>
      <c r="K193" s="303"/>
    </row>
    <row r="194" spans="2:11" s="1" customFormat="1" ht="15" customHeight="1">
      <c r="B194" s="280"/>
      <c r="C194" s="316" t="s">
        <v>652</v>
      </c>
      <c r="D194" s="257"/>
      <c r="E194" s="257"/>
      <c r="F194" s="278" t="s">
        <v>560</v>
      </c>
      <c r="G194" s="257"/>
      <c r="H194" s="257" t="s">
        <v>653</v>
      </c>
      <c r="I194" s="257" t="s">
        <v>589</v>
      </c>
      <c r="J194" s="257"/>
      <c r="K194" s="303"/>
    </row>
    <row r="195" spans="2:11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pans="2:11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pans="2:11" s="1" customFormat="1" ht="12">
      <c r="B199" s="246"/>
      <c r="C199" s="247"/>
      <c r="D199" s="247"/>
      <c r="E199" s="247"/>
      <c r="F199" s="247"/>
      <c r="G199" s="247"/>
      <c r="H199" s="247"/>
      <c r="I199" s="247"/>
      <c r="J199" s="247"/>
      <c r="K199" s="248"/>
    </row>
    <row r="200" spans="2:11" s="1" customFormat="1" ht="22.2">
      <c r="B200" s="249"/>
      <c r="C200" s="384" t="s">
        <v>654</v>
      </c>
      <c r="D200" s="384"/>
      <c r="E200" s="384"/>
      <c r="F200" s="384"/>
      <c r="G200" s="384"/>
      <c r="H200" s="384"/>
      <c r="I200" s="384"/>
      <c r="J200" s="384"/>
      <c r="K200" s="250"/>
    </row>
    <row r="201" spans="2:11" s="1" customFormat="1" ht="25.5" customHeight="1">
      <c r="B201" s="249"/>
      <c r="C201" s="325" t="s">
        <v>655</v>
      </c>
      <c r="D201" s="325"/>
      <c r="E201" s="325"/>
      <c r="F201" s="325" t="s">
        <v>656</v>
      </c>
      <c r="G201" s="326"/>
      <c r="H201" s="387" t="s">
        <v>657</v>
      </c>
      <c r="I201" s="387"/>
      <c r="J201" s="387"/>
      <c r="K201" s="250"/>
    </row>
    <row r="202" spans="2:11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pans="2:11" s="1" customFormat="1" ht="15" customHeight="1">
      <c r="B203" s="280"/>
      <c r="C203" s="257" t="s">
        <v>647</v>
      </c>
      <c r="D203" s="257"/>
      <c r="E203" s="257"/>
      <c r="F203" s="278" t="s">
        <v>45</v>
      </c>
      <c r="G203" s="257"/>
      <c r="H203" s="388" t="s">
        <v>658</v>
      </c>
      <c r="I203" s="388"/>
      <c r="J203" s="388"/>
      <c r="K203" s="303"/>
    </row>
    <row r="204" spans="2:11" s="1" customFormat="1" ht="15" customHeight="1">
      <c r="B204" s="280"/>
      <c r="C204" s="257"/>
      <c r="D204" s="257"/>
      <c r="E204" s="257"/>
      <c r="F204" s="278" t="s">
        <v>46</v>
      </c>
      <c r="G204" s="257"/>
      <c r="H204" s="388" t="s">
        <v>659</v>
      </c>
      <c r="I204" s="388"/>
      <c r="J204" s="388"/>
      <c r="K204" s="303"/>
    </row>
    <row r="205" spans="2:11" s="1" customFormat="1" ht="15" customHeight="1">
      <c r="B205" s="280"/>
      <c r="C205" s="257"/>
      <c r="D205" s="257"/>
      <c r="E205" s="257"/>
      <c r="F205" s="278" t="s">
        <v>49</v>
      </c>
      <c r="G205" s="257"/>
      <c r="H205" s="388" t="s">
        <v>660</v>
      </c>
      <c r="I205" s="388"/>
      <c r="J205" s="388"/>
      <c r="K205" s="303"/>
    </row>
    <row r="206" spans="2:11" s="1" customFormat="1" ht="15" customHeight="1">
      <c r="B206" s="280"/>
      <c r="C206" s="257"/>
      <c r="D206" s="257"/>
      <c r="E206" s="257"/>
      <c r="F206" s="278" t="s">
        <v>47</v>
      </c>
      <c r="G206" s="257"/>
      <c r="H206" s="388" t="s">
        <v>661</v>
      </c>
      <c r="I206" s="388"/>
      <c r="J206" s="388"/>
      <c r="K206" s="303"/>
    </row>
    <row r="207" spans="2:11" s="1" customFormat="1" ht="15" customHeight="1">
      <c r="B207" s="280"/>
      <c r="C207" s="257"/>
      <c r="D207" s="257"/>
      <c r="E207" s="257"/>
      <c r="F207" s="278" t="s">
        <v>48</v>
      </c>
      <c r="G207" s="257"/>
      <c r="H207" s="388" t="s">
        <v>662</v>
      </c>
      <c r="I207" s="388"/>
      <c r="J207" s="388"/>
      <c r="K207" s="303"/>
    </row>
    <row r="208" spans="2:11" s="1" customFormat="1" ht="15" customHeight="1">
      <c r="B208" s="280"/>
      <c r="C208" s="257"/>
      <c r="D208" s="257"/>
      <c r="E208" s="257"/>
      <c r="F208" s="278"/>
      <c r="G208" s="257"/>
      <c r="H208" s="257"/>
      <c r="I208" s="257"/>
      <c r="J208" s="257"/>
      <c r="K208" s="303"/>
    </row>
    <row r="209" spans="2:11" s="1" customFormat="1" ht="15" customHeight="1">
      <c r="B209" s="280"/>
      <c r="C209" s="257" t="s">
        <v>601</v>
      </c>
      <c r="D209" s="257"/>
      <c r="E209" s="257"/>
      <c r="F209" s="278" t="s">
        <v>81</v>
      </c>
      <c r="G209" s="257"/>
      <c r="H209" s="388" t="s">
        <v>663</v>
      </c>
      <c r="I209" s="388"/>
      <c r="J209" s="388"/>
      <c r="K209" s="303"/>
    </row>
    <row r="210" spans="2:11" s="1" customFormat="1" ht="15" customHeight="1">
      <c r="B210" s="280"/>
      <c r="C210" s="257"/>
      <c r="D210" s="257"/>
      <c r="E210" s="257"/>
      <c r="F210" s="278" t="s">
        <v>499</v>
      </c>
      <c r="G210" s="257"/>
      <c r="H210" s="388" t="s">
        <v>500</v>
      </c>
      <c r="I210" s="388"/>
      <c r="J210" s="388"/>
      <c r="K210" s="303"/>
    </row>
    <row r="211" spans="2:11" s="1" customFormat="1" ht="15" customHeight="1">
      <c r="B211" s="280"/>
      <c r="C211" s="257"/>
      <c r="D211" s="257"/>
      <c r="E211" s="257"/>
      <c r="F211" s="278" t="s">
        <v>497</v>
      </c>
      <c r="G211" s="257"/>
      <c r="H211" s="388" t="s">
        <v>664</v>
      </c>
      <c r="I211" s="388"/>
      <c r="J211" s="388"/>
      <c r="K211" s="303"/>
    </row>
    <row r="212" spans="2:11" s="1" customFormat="1" ht="15" customHeight="1">
      <c r="B212" s="327"/>
      <c r="C212" s="257"/>
      <c r="D212" s="257"/>
      <c r="E212" s="257"/>
      <c r="F212" s="278" t="s">
        <v>85</v>
      </c>
      <c r="G212" s="316"/>
      <c r="H212" s="389" t="s">
        <v>86</v>
      </c>
      <c r="I212" s="389"/>
      <c r="J212" s="389"/>
      <c r="K212" s="328"/>
    </row>
    <row r="213" spans="2:11" s="1" customFormat="1" ht="15" customHeight="1">
      <c r="B213" s="327"/>
      <c r="C213" s="257"/>
      <c r="D213" s="257"/>
      <c r="E213" s="257"/>
      <c r="F213" s="278" t="s">
        <v>423</v>
      </c>
      <c r="G213" s="316"/>
      <c r="H213" s="389" t="s">
        <v>465</v>
      </c>
      <c r="I213" s="389"/>
      <c r="J213" s="389"/>
      <c r="K213" s="328"/>
    </row>
    <row r="214" spans="2:11" s="1" customFormat="1" ht="15" customHeight="1">
      <c r="B214" s="327"/>
      <c r="C214" s="257"/>
      <c r="D214" s="257"/>
      <c r="E214" s="257"/>
      <c r="F214" s="278"/>
      <c r="G214" s="316"/>
      <c r="H214" s="307"/>
      <c r="I214" s="307"/>
      <c r="J214" s="307"/>
      <c r="K214" s="328"/>
    </row>
    <row r="215" spans="2:11" s="1" customFormat="1" ht="15" customHeight="1">
      <c r="B215" s="327"/>
      <c r="C215" s="257" t="s">
        <v>625</v>
      </c>
      <c r="D215" s="257"/>
      <c r="E215" s="257"/>
      <c r="F215" s="278">
        <v>1</v>
      </c>
      <c r="G215" s="316"/>
      <c r="H215" s="389" t="s">
        <v>665</v>
      </c>
      <c r="I215" s="389"/>
      <c r="J215" s="389"/>
      <c r="K215" s="328"/>
    </row>
    <row r="216" spans="2:11" s="1" customFormat="1" ht="15" customHeight="1">
      <c r="B216" s="327"/>
      <c r="C216" s="257"/>
      <c r="D216" s="257"/>
      <c r="E216" s="257"/>
      <c r="F216" s="278">
        <v>2</v>
      </c>
      <c r="G216" s="316"/>
      <c r="H216" s="389" t="s">
        <v>666</v>
      </c>
      <c r="I216" s="389"/>
      <c r="J216" s="389"/>
      <c r="K216" s="328"/>
    </row>
    <row r="217" spans="2:11" s="1" customFormat="1" ht="15" customHeight="1">
      <c r="B217" s="327"/>
      <c r="C217" s="257"/>
      <c r="D217" s="257"/>
      <c r="E217" s="257"/>
      <c r="F217" s="278">
        <v>3</v>
      </c>
      <c r="G217" s="316"/>
      <c r="H217" s="389" t="s">
        <v>667</v>
      </c>
      <c r="I217" s="389"/>
      <c r="J217" s="389"/>
      <c r="K217" s="328"/>
    </row>
    <row r="218" spans="2:11" s="1" customFormat="1" ht="15" customHeight="1">
      <c r="B218" s="327"/>
      <c r="C218" s="257"/>
      <c r="D218" s="257"/>
      <c r="E218" s="257"/>
      <c r="F218" s="278">
        <v>4</v>
      </c>
      <c r="G218" s="316"/>
      <c r="H218" s="389" t="s">
        <v>668</v>
      </c>
      <c r="I218" s="389"/>
      <c r="J218" s="389"/>
      <c r="K218" s="328"/>
    </row>
    <row r="219" spans="2:11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Oprava spadiště</vt:lpstr>
      <vt:lpstr>VON - Vedlejší a ostatní ...</vt:lpstr>
      <vt:lpstr>Pokyny pro vyplnění</vt:lpstr>
      <vt:lpstr>'Rekapitulace stavby'!Názvy_tisku</vt:lpstr>
      <vt:lpstr>'SO 01 - Oprava spadiště'!Názvy_tisku</vt:lpstr>
      <vt:lpstr>'VON - Vedlejší a ostatní ...'!Názvy_tisku</vt:lpstr>
      <vt:lpstr>'Pokyny pro vyplnění'!Oblast_tisku</vt:lpstr>
      <vt:lpstr>'Rekapitulace stavby'!Oblast_tisku</vt:lpstr>
      <vt:lpstr>'SO 01 - Oprava spadiště'!Oblast_tisku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2024-01-23T12:54:46Z</dcterms:created>
  <dcterms:modified xsi:type="dcterms:W3CDTF">2024-01-23T12:55:31Z</dcterms:modified>
</cp:coreProperties>
</file>